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65"/>
  </bookViews>
  <sheets>
    <sheet name="汇总" sheetId="7" r:id="rId1"/>
    <sheet name="明细表" sheetId="1" r:id="rId2"/>
    <sheet name="医疗救助" sheetId="2" r:id="rId3"/>
    <sheet name="残疾人事业" sheetId="3" r:id="rId4"/>
    <sheet name="养老服务体系" sheetId="4" r:id="rId5"/>
    <sheet name="其他民政管理" sheetId="5" r:id="rId6"/>
    <sheet name="县市公益金" sheetId="6" r:id="rId7"/>
    <sheet name="80周岁及以上高龄老人生活津贴" sheetId="10" r:id="rId8"/>
    <sheet name="困难残疾人生活补贴和重度残疾人护理" sheetId="11" r:id="rId9"/>
    <sheet name="绩效目标表" sheetId="9" r:id="rId10"/>
  </sheets>
  <definedNames>
    <definedName name="_xlnm.Print_Titles" localSheetId="1">明细表!$4:$4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<sst xmlns="http://schemas.openxmlformats.org/spreadsheetml/2006/main" count="319" uniqueCount="181">
  <si>
    <t>附件2</t>
  </si>
  <si>
    <t>2024年市级福利彩票公益金项目资金分配汇总表</t>
  </si>
  <si>
    <t>金额：万元</t>
  </si>
  <si>
    <t>地区</t>
  </si>
  <si>
    <t>总计</t>
  </si>
  <si>
    <t>市直分配部分</t>
  </si>
  <si>
    <t>县（市、区）</t>
  </si>
  <si>
    <t>备注</t>
  </si>
  <si>
    <t>当年追减情况</t>
  </si>
  <si>
    <t>追减后金额</t>
  </si>
  <si>
    <t>小计</t>
  </si>
  <si>
    <t>城乡医疗救助项目</t>
  </si>
  <si>
    <t>残疾人事业项目</t>
  </si>
  <si>
    <t>养老服务体系建设项目</t>
  </si>
  <si>
    <t>民政管理事务和其他公益事业等项目</t>
  </si>
  <si>
    <t>县（市、区）公益金</t>
  </si>
  <si>
    <t>合计</t>
  </si>
  <si>
    <t>湛江市民政局</t>
  </si>
  <si>
    <t>湛江市特殊教育学校</t>
  </si>
  <si>
    <t>湛江市医疗保障局</t>
  </si>
  <si>
    <t>湛江市社会福利院</t>
  </si>
  <si>
    <t>市直单位小计</t>
  </si>
  <si>
    <t>赤坎区</t>
  </si>
  <si>
    <t>霞山区</t>
  </si>
  <si>
    <t>坡头区</t>
  </si>
  <si>
    <t>麻章区</t>
  </si>
  <si>
    <t>吴川市</t>
  </si>
  <si>
    <t>遂溪县</t>
  </si>
  <si>
    <t>经开区</t>
  </si>
  <si>
    <t>徐闻县</t>
  </si>
  <si>
    <t>雷州市</t>
  </si>
  <si>
    <t>廉江市</t>
  </si>
  <si>
    <t>县（市、区）小计</t>
  </si>
  <si>
    <t>附件2-1</t>
  </si>
  <si>
    <t>2024年市级福利彩票公益金分配明细表</t>
  </si>
  <si>
    <t xml:space="preserve">        单位：万元</t>
  </si>
  <si>
    <t>项目</t>
  </si>
  <si>
    <t>分配资金</t>
  </si>
  <si>
    <t>使用单位</t>
  </si>
  <si>
    <t>一、市直分配合计</t>
  </si>
  <si>
    <t>城乡医疗救助(20%)</t>
  </si>
  <si>
    <t>城乡医疗救助资金</t>
  </si>
  <si>
    <t>残疾人事业资金(20%)</t>
  </si>
  <si>
    <t>残疾人两项补贴</t>
  </si>
  <si>
    <t>各县市区（另外分配）</t>
  </si>
  <si>
    <t>社会养老服务体系建设资金(55%)</t>
  </si>
  <si>
    <t>80周岁以上老人普惠型高龄津贴补助</t>
  </si>
  <si>
    <t>各市辖区（另外分配）</t>
  </si>
  <si>
    <t>政府购买服务项目（养老服务质量指导中心和家庭床位监管中心项目）</t>
  </si>
  <si>
    <t>“湛江慧养”服务平台运营管理和提供业务指导、监管服务</t>
  </si>
  <si>
    <t>市养老服务中心建设项目</t>
  </si>
  <si>
    <t>湛江特慧爱升级项目</t>
  </si>
  <si>
    <t>重大节日慰问老年人项目</t>
  </si>
  <si>
    <t>编制湛江市银发经济发展规划项目</t>
  </si>
  <si>
    <t>高龄津贴管理系统运维项目</t>
  </si>
  <si>
    <t>全市镇级敬老院统保项目</t>
  </si>
  <si>
    <t>遂溪县村级居家养老服务站点建设补助</t>
  </si>
  <si>
    <t>遂溪县民政局</t>
  </si>
  <si>
    <t>吴川市村级居家养老服务站点建设补助</t>
  </si>
  <si>
    <t>吴川市民政局</t>
  </si>
  <si>
    <t>重点镇特色镇长者饭堂（中央厨房）补助项目</t>
  </si>
  <si>
    <t>各县市区民政局</t>
  </si>
  <si>
    <t>经开区养老服务体系建设项目</t>
  </si>
  <si>
    <t>经开区人口和社会事务管理局</t>
  </si>
  <si>
    <t>民政管理事务和其他公益事业等项目(5%)</t>
  </si>
  <si>
    <t>民政公益金及民政政策法规等公益教育宣传项目</t>
  </si>
  <si>
    <t>“和谐婚姻”计划项目</t>
  </si>
  <si>
    <t>湛江市民政局5万元、赤坎区2万元</t>
  </si>
  <si>
    <t>创文公益服务经费</t>
  </si>
  <si>
    <t>慈善超市示范点建设</t>
  </si>
  <si>
    <t>各县市区2万元</t>
  </si>
  <si>
    <t>地名普查成果转化项目</t>
  </si>
  <si>
    <t>乡村振兴驻镇帮扶经费</t>
  </si>
  <si>
    <t>“寒冬送温暖”困难群众慰问经费</t>
  </si>
  <si>
    <t>民政综合服务平台项目</t>
  </si>
  <si>
    <t>二、县（市）留成公益金部分</t>
  </si>
  <si>
    <t>吴川市500万元、遂溪县140万元</t>
  </si>
  <si>
    <t>附件2-2</t>
  </si>
  <si>
    <t>2024年市级福利彩票公益金城乡医疗救助分配明细表</t>
  </si>
  <si>
    <t>项目内容</t>
  </si>
  <si>
    <t>下达资金</t>
  </si>
  <si>
    <t>市直单位</t>
  </si>
  <si>
    <t>附件2-3</t>
  </si>
  <si>
    <t>2024年市级福利彩票公益金残疾人事业资金分配明细表</t>
  </si>
  <si>
    <t>各县（市、区）</t>
  </si>
  <si>
    <t>用于残疾人生活津贴和重度残疾人护理补贴</t>
  </si>
  <si>
    <t>另外具体分配</t>
  </si>
  <si>
    <t>湛江市特殊教育学校资金</t>
  </si>
  <si>
    <t>附件2-4</t>
  </si>
  <si>
    <t>2024年市级福利彩票公益金
养老服务体系建设资金分配明细表</t>
  </si>
  <si>
    <t>市养老服务中心综合服务楼项目</t>
  </si>
  <si>
    <t>坡头区民政局</t>
  </si>
  <si>
    <t>坡头镇重点镇特色镇长者饭堂（中央厨房）补助项目</t>
  </si>
  <si>
    <t>吴阳镇重点镇特色镇长者饭堂（中央厨房）补助项目</t>
  </si>
  <si>
    <t>兰石镇重点镇特色镇长者饭堂（中央厨房）补助项目</t>
  </si>
  <si>
    <t>村级居家养老服务站点建设补助</t>
  </si>
  <si>
    <t>岭北镇重点镇特色镇长者饭堂（中央厨房）补助项目</t>
  </si>
  <si>
    <t>湛江经济开发区人口和社会事务管理局</t>
  </si>
  <si>
    <t>徐闻县民政局</t>
  </si>
  <si>
    <t>角尾乡重点镇特色镇长者饭堂（中央厨房）补助项目</t>
  </si>
  <si>
    <t>曲界镇重点镇特色镇长者饭堂（中央厨房）补助项目</t>
  </si>
  <si>
    <t>雷州市民政局</t>
  </si>
  <si>
    <t>龙门镇重点镇特色镇长者饭堂（中央厨房）补助项目</t>
  </si>
  <si>
    <t>廉江市民政局</t>
  </si>
  <si>
    <t>安铺镇重点镇特色镇长者饭堂（中央厨房）补助项目</t>
  </si>
  <si>
    <t>附件2-5</t>
  </si>
  <si>
    <t>2024年市级福利彩票公益金民政管理事务
和其他公益事业等项目明细表</t>
  </si>
  <si>
    <t>民政政策法规等公益教育宣传</t>
  </si>
  <si>
    <t>赤坎区民政局</t>
  </si>
  <si>
    <t>霞山区民政局</t>
  </si>
  <si>
    <t>麻章区民政局</t>
  </si>
  <si>
    <t>附件2-6</t>
  </si>
  <si>
    <t>2024年市级福利彩票公益金县（市、区）公益金
因素法分配明细表</t>
  </si>
  <si>
    <t>各县（市、区）公益金因素法分配</t>
  </si>
  <si>
    <t>80周岁及以上高龄老人生活津贴市级补助资金分配明细表</t>
  </si>
  <si>
    <t>单位：万元</t>
  </si>
  <si>
    <t>地  区</t>
  </si>
  <si>
    <t>2024年市财政下达补助资金</t>
  </si>
  <si>
    <t>其中下达：</t>
  </si>
  <si>
    <t>市福彩公益金安排（万元）</t>
  </si>
  <si>
    <t>一般公共预算安排(万元)</t>
  </si>
  <si>
    <t>合  计</t>
  </si>
  <si>
    <t>附件1</t>
  </si>
  <si>
    <t>2024年市级困难残疾人生活补贴和重度残疾人护理补贴资金分配表</t>
  </si>
  <si>
    <t>单位：元</t>
  </si>
  <si>
    <t>本次资金下达合计</t>
  </si>
  <si>
    <t>其中：</t>
  </si>
  <si>
    <t>一般公共预算安排
（3599.60万元）</t>
  </si>
  <si>
    <t>福利彩票公益金安排
（262.40万元）</t>
  </si>
  <si>
    <t>残疾人保障金安排残疾人生活
津贴和重度残疾人护理补贴
（2500万元）</t>
  </si>
  <si>
    <t>市福利院</t>
  </si>
  <si>
    <t>合 计</t>
  </si>
  <si>
    <t>附件3</t>
  </si>
  <si>
    <t>市级福利彩票公益金项目绩效目标表</t>
  </si>
  <si>
    <t>(2024年度)</t>
  </si>
  <si>
    <t>专项名称</t>
  </si>
  <si>
    <t>市级福利彩票公益金项目</t>
  </si>
  <si>
    <t>市级财政部门</t>
  </si>
  <si>
    <t>湛江市财政局</t>
  </si>
  <si>
    <t>市级主管部门</t>
  </si>
  <si>
    <t>资金情况（万元）</t>
  </si>
  <si>
    <t>年度金额：</t>
  </si>
  <si>
    <t>年度总体目标</t>
  </si>
  <si>
    <t xml:space="preserve">目标1：依时按标社会化发放，保障困难残疾人和重度残疾人的合法权益。
目标2：科学确定救助对象范围，夯实医疗救助托底保障，健全防范和化解因病致返贫长效机制，实事求是确定困难群众医疗保障待遇标准，确保困难群众基本医疗有保障，不因罹患重特大疾病影响基本生活，同时避免过度保障。
目标3：把惠及我市高龄老人的实事办好，使党和政府的老有所养惠民政策落到实处。
目标4：资助为老年人、残疾人、儿童等特殊群体提供服务的社会福利项目，以及符合宗旨的社会公益项目，促进社会福利事业发展。   
                                                                                                                                                   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</si>
  <si>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</si>
  <si>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</si>
  <si>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</si>
  <si>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</si>
  <si>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</si>
  <si>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</si>
  <si>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</si>
  <si>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为全市特困供养人员供养服务机构（敬老院）购买责任保险</t>
  </si>
  <si>
    <t>约1250人/年</t>
  </si>
  <si>
    <t>已成功申请80周岁以上老人普惠型高龄津贴发放率</t>
  </si>
  <si>
    <t>按时足额，应发尽发</t>
  </si>
  <si>
    <t>城乡医疗救助人数</t>
  </si>
  <si>
    <t>应救尽救</t>
  </si>
  <si>
    <t>累计建设示范点慈善超市数量</t>
  </si>
  <si>
    <t>≥10个</t>
  </si>
  <si>
    <t>建立农村留守儿童和困境儿童定期走访制度，儿童主任至少每月联系一次，每三个月入户走访一次</t>
  </si>
  <si>
    <t>质量指标</t>
  </si>
  <si>
    <t>老年人权益保障</t>
  </si>
  <si>
    <t>有效保障</t>
  </si>
  <si>
    <t>政策范围内基本医疗救助比例（%）</t>
  </si>
  <si>
    <t>时效指标</t>
  </si>
  <si>
    <t>资金分解下达时效</t>
  </si>
  <si>
    <t>一个月内</t>
  </si>
  <si>
    <t>财政补助到位率</t>
  </si>
  <si>
    <t>社会效益指标</t>
  </si>
  <si>
    <t>增强补助对象获得感、幸福感</t>
  </si>
  <si>
    <t>有效提升</t>
  </si>
  <si>
    <t>促进社会和谐</t>
  </si>
  <si>
    <t>有效促进</t>
  </si>
  <si>
    <t>可持续影响指标</t>
  </si>
  <si>
    <t>提升老年人的幸福感、获得感</t>
  </si>
  <si>
    <t>推进婚俗改革</t>
  </si>
  <si>
    <t>成效显著</t>
  </si>
  <si>
    <t>对健全医疗保障制度体系的作用</t>
  </si>
  <si>
    <t>服务对象满意度指标</t>
  </si>
  <si>
    <t>民政服务对象满意度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</si>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</sst>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5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_GBK"/>
      <charset val="134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方正小标宋_GBK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4" borderId="13" applyNumberFormat="0" applyAlignment="0" applyProtection="0">
      <alignment vertical="center"/>
    </xf>
    <xf numFmtId="0" fontId="45" fillId="5" borderId="14" applyNumberFormat="0" applyAlignment="0" applyProtection="0">
      <alignment vertical="center"/>
    </xf>
    <xf numFmtId="0" fontId="46" fillId="5" borderId="13" applyNumberFormat="0" applyAlignment="0" applyProtection="0">
      <alignment vertical="center"/>
    </xf>
    <xf numFmtId="0" fontId="47" fillId="6" borderId="15" applyNumberFormat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24" fillId="0" borderId="4" xfId="49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24" fillId="0" borderId="5" xfId="49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6" fillId="0" borderId="0" xfId="0" applyFont="1" applyFill="1" applyBorder="1" applyAlignment="1">
      <alignment horizontal="right" vertical="center"/>
    </xf>
    <xf numFmtId="0" fontId="2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27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/>
    </xf>
    <xf numFmtId="0" fontId="30" fillId="0" borderId="1" xfId="0" applyFont="1" applyFill="1" applyBorder="1" applyAlignment="1">
      <alignment vertical="center" wrapText="1"/>
    </xf>
    <xf numFmtId="177" fontId="16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31" fillId="0" borderId="0" xfId="0" applyFont="1" applyFill="1" applyAlignment="1">
      <alignment vertical="center"/>
    </xf>
    <xf numFmtId="0" fontId="3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2" fillId="0" borderId="0" xfId="0" applyFont="1" applyFill="1" applyAlignment="1">
      <alignment horizontal="center" vertical="center" wrapText="1"/>
    </xf>
    <xf numFmtId="0" fontId="33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0" fontId="3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3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2"/>
  <sheetViews>
    <sheetView tabSelected="1" zoomScale="80" zoomScaleNormal="80" workbookViewId="0">
      <selection activeCell="A18" sqref="$A18:$XFD18"/>
    </sheetView>
  </sheetViews>
  <sheetFormatPr defaultColWidth="9" defaultRowHeight="14.25"/>
  <cols>
    <col min="1" max="1" width="17.875" style="49" customWidth="1"/>
    <col min="2" max="2" width="10.75" style="49" customWidth="1"/>
    <col min="3" max="3" width="9.475" style="124" customWidth="1"/>
    <col min="4" max="4" width="9.75" style="124" customWidth="1"/>
    <col min="5" max="5" width="9.375" style="124" customWidth="1"/>
    <col min="6" max="6" width="11.375" style="124" customWidth="1"/>
    <col min="7" max="7" width="11.1916666666667" style="128" customWidth="1"/>
    <col min="8" max="8" width="12.25" style="128" customWidth="1"/>
    <col min="9" max="11" width="9" style="60"/>
    <col min="12" max="12" width="9.375" style="60"/>
    <col min="13" max="16383" width="9" style="60"/>
  </cols>
  <sheetData>
    <row r="1" s="60" customFormat="1" ht="19.5" customHeight="1" spans="1:16384">
      <c r="A1" s="52" t="s">
        <v>0</v>
      </c>
      <c r="B1" s="49"/>
      <c r="C1" s="124"/>
      <c r="D1" s="124"/>
      <c r="E1" s="124"/>
      <c r="F1" s="124"/>
      <c r="G1" s="128"/>
      <c r="H1" s="128"/>
      <c r="XFD1"/>
    </row>
    <row r="2" s="60" customFormat="1" ht="22.5" spans="1:9">
      <c r="A2" s="129" t="s">
        <v>1</v>
      </c>
      <c r="B2" s="129"/>
      <c r="C2" s="129"/>
      <c r="D2" s="129"/>
      <c r="E2" s="129"/>
      <c r="F2" s="130"/>
      <c r="G2" s="130"/>
      <c r="H2" s="130"/>
      <c r="I2" s="129"/>
    </row>
    <row r="3" s="60" customFormat="1" ht="23.25" customHeight="1" spans="1:9">
      <c r="A3" s="49"/>
      <c r="B3" s="49"/>
      <c r="C3" s="124"/>
      <c r="D3" s="124"/>
      <c r="E3" s="124"/>
      <c r="F3" s="124"/>
      <c r="G3" s="128"/>
      <c r="H3" s="131"/>
      <c r="I3" s="54" t="s">
        <v>2</v>
      </c>
    </row>
    <row r="4" s="50" customFormat="1" ht="36.75" customHeight="1" spans="1:12">
      <c r="A4" s="43" t="s">
        <v>3</v>
      </c>
      <c r="B4" s="43" t="s">
        <v>4</v>
      </c>
      <c r="C4" s="67" t="s">
        <v>5</v>
      </c>
      <c r="D4" s="67"/>
      <c r="E4" s="67"/>
      <c r="F4" s="67"/>
      <c r="G4" s="67"/>
      <c r="H4" s="43" t="s">
        <v>6</v>
      </c>
      <c r="I4" s="55" t="s">
        <v>7</v>
      </c>
      <c r="J4" s="43" t="s">
        <v>8</v>
      </c>
      <c r="K4" s="43"/>
      <c r="L4" s="43" t="s">
        <v>9</v>
      </c>
    </row>
    <row r="5" s="123" customFormat="1" ht="84" customHeight="1" spans="1:12">
      <c r="A5" s="43"/>
      <c r="B5" s="43"/>
      <c r="C5" s="43" t="s">
        <v>10</v>
      </c>
      <c r="D5" s="43" t="s">
        <v>11</v>
      </c>
      <c r="E5" s="43" t="s">
        <v>12</v>
      </c>
      <c r="F5" s="43" t="s">
        <v>13</v>
      </c>
      <c r="G5" s="43" t="s">
        <v>14</v>
      </c>
      <c r="H5" s="43" t="s">
        <v>15</v>
      </c>
      <c r="I5" s="56"/>
      <c r="J5" s="43" t="s">
        <v>13</v>
      </c>
      <c r="K5" s="43" t="s">
        <v>15</v>
      </c>
      <c r="L5" s="43"/>
    </row>
    <row r="6" s="124" customFormat="1" ht="22.5" customHeight="1" spans="1:12">
      <c r="A6" s="67" t="s">
        <v>16</v>
      </c>
      <c r="B6" s="84">
        <f t="shared" ref="B6:H6" si="0">B11+B22</f>
        <v>2280</v>
      </c>
      <c r="C6" s="84">
        <f t="shared" si="0"/>
        <v>1640</v>
      </c>
      <c r="D6" s="84">
        <f t="shared" si="0"/>
        <v>328</v>
      </c>
      <c r="E6" s="84">
        <f t="shared" si="0"/>
        <v>328</v>
      </c>
      <c r="F6" s="84">
        <f t="shared" si="0"/>
        <v>902</v>
      </c>
      <c r="G6" s="84">
        <f t="shared" si="0"/>
        <v>82</v>
      </c>
      <c r="H6" s="84">
        <f t="shared" si="0"/>
        <v>640</v>
      </c>
      <c r="I6" s="138"/>
      <c r="J6" s="67">
        <f>SUM(J7:J21)</f>
        <v>44.24</v>
      </c>
      <c r="K6" s="67">
        <f>SUM(K7:K21)</f>
        <v>367</v>
      </c>
      <c r="L6" s="135">
        <f>B6-J6-K6</f>
        <v>1868.76</v>
      </c>
    </row>
    <row r="7" s="125" customFormat="1" ht="70" customHeight="1" spans="1:12">
      <c r="A7" s="57" t="s">
        <v>17</v>
      </c>
      <c r="B7" s="84">
        <f>C7+H7</f>
        <v>384.76</v>
      </c>
      <c r="C7" s="84">
        <f>D7+E7+F7+G7</f>
        <v>384.76</v>
      </c>
      <c r="D7" s="84"/>
      <c r="E7" s="132"/>
      <c r="F7" s="133">
        <v>324.76</v>
      </c>
      <c r="G7" s="134">
        <v>60</v>
      </c>
      <c r="H7" s="134"/>
      <c r="I7" s="138"/>
      <c r="J7" s="67"/>
      <c r="K7" s="67"/>
      <c r="L7" s="59">
        <f>B7-J7-K7</f>
        <v>384.76</v>
      </c>
    </row>
    <row r="8" s="125" customFormat="1" ht="22.5" customHeight="1" spans="1:12">
      <c r="A8" s="57" t="s">
        <v>18</v>
      </c>
      <c r="B8" s="84">
        <f>C8+H8</f>
        <v>65.6</v>
      </c>
      <c r="C8" s="84">
        <f>D8+E8+F8+G8</f>
        <v>65.6</v>
      </c>
      <c r="D8" s="84"/>
      <c r="E8" s="134">
        <v>65.6</v>
      </c>
      <c r="F8" s="134"/>
      <c r="G8" s="134"/>
      <c r="H8" s="134"/>
      <c r="I8" s="138"/>
      <c r="J8" s="67"/>
      <c r="K8" s="67"/>
      <c r="L8" s="59">
        <f>B8-J8-K8</f>
        <v>65.6</v>
      </c>
    </row>
    <row r="9" s="125" customFormat="1" ht="22.5" customHeight="1" spans="1:12">
      <c r="A9" s="57" t="s">
        <v>19</v>
      </c>
      <c r="B9" s="84">
        <f>C9+H9</f>
        <v>328</v>
      </c>
      <c r="C9" s="84">
        <f>D9+E9+F9+G9</f>
        <v>328</v>
      </c>
      <c r="D9" s="134">
        <v>328</v>
      </c>
      <c r="E9" s="134"/>
      <c r="F9" s="134"/>
      <c r="G9" s="134"/>
      <c r="H9" s="134"/>
      <c r="I9" s="138"/>
      <c r="J9" s="67"/>
      <c r="K9" s="67"/>
      <c r="L9" s="59">
        <f>B9-J9-K9</f>
        <v>328</v>
      </c>
    </row>
    <row r="10" s="126" customFormat="1" ht="30" customHeight="1" spans="1:12">
      <c r="A10" s="57" t="s">
        <v>20</v>
      </c>
      <c r="B10" s="84">
        <f>C10+H10</f>
        <v>1.7245</v>
      </c>
      <c r="C10" s="84">
        <f>D10+E10+F10+G10</f>
        <v>1.7245</v>
      </c>
      <c r="D10" s="134"/>
      <c r="E10" s="134">
        <v>1.7245</v>
      </c>
      <c r="F10" s="134"/>
      <c r="G10" s="134"/>
      <c r="H10" s="134"/>
      <c r="I10" s="139"/>
      <c r="J10" s="57"/>
      <c r="K10" s="57"/>
      <c r="L10" s="59">
        <f>B10-J10-K10</f>
        <v>1.7245</v>
      </c>
    </row>
    <row r="11" s="127" customFormat="1" ht="30" customHeight="1" spans="1:12">
      <c r="A11" s="135" t="s">
        <v>21</v>
      </c>
      <c r="B11" s="84">
        <f>SUM(B7:B10)</f>
        <v>780.0845</v>
      </c>
      <c r="C11" s="84">
        <f>SUM(C7:C10)</f>
        <v>780.0845</v>
      </c>
      <c r="D11" s="84">
        <f>SUM(D7:D10)</f>
        <v>328</v>
      </c>
      <c r="E11" s="84">
        <f>SUM(E7:E10)</f>
        <v>67.3245</v>
      </c>
      <c r="F11" s="84">
        <f t="shared" ref="B11:H11" si="1">SUM(F7:F9)</f>
        <v>324.76</v>
      </c>
      <c r="G11" s="84">
        <f t="shared" si="1"/>
        <v>60</v>
      </c>
      <c r="H11" s="84">
        <f t="shared" si="1"/>
        <v>0</v>
      </c>
      <c r="I11" s="140"/>
      <c r="J11" s="135"/>
      <c r="K11" s="135"/>
      <c r="L11" s="59">
        <f t="shared" ref="L11:L16" si="2">B11-J11-K11</f>
        <v>780.0845</v>
      </c>
    </row>
    <row r="12" s="60" customFormat="1" ht="22.5" customHeight="1" spans="1:12">
      <c r="A12" s="57" t="s">
        <v>22</v>
      </c>
      <c r="B12" s="84">
        <f t="shared" ref="B12:B21" si="3">C12+H12</f>
        <v>53.2422</v>
      </c>
      <c r="C12" s="84">
        <f t="shared" ref="C12:C21" si="4">SUM(E12:G12)</f>
        <v>53.2422</v>
      </c>
      <c r="D12" s="84"/>
      <c r="E12" s="84">
        <v>4.4315</v>
      </c>
      <c r="F12" s="136">
        <v>44.8107</v>
      </c>
      <c r="G12" s="136">
        <v>4</v>
      </c>
      <c r="H12" s="136"/>
      <c r="I12" s="141"/>
      <c r="J12" s="59"/>
      <c r="K12" s="59"/>
      <c r="L12" s="59">
        <f t="shared" si="2"/>
        <v>53.2422</v>
      </c>
    </row>
    <row r="13" s="60" customFormat="1" ht="22.5" customHeight="1" spans="1:12">
      <c r="A13" s="57" t="s">
        <v>23</v>
      </c>
      <c r="B13" s="84">
        <f t="shared" si="3"/>
        <v>137.5205</v>
      </c>
      <c r="C13" s="84">
        <f t="shared" si="4"/>
        <v>137.5205</v>
      </c>
      <c r="D13" s="84"/>
      <c r="E13" s="84">
        <v>7.5596</v>
      </c>
      <c r="F13" s="136">
        <v>127.9609</v>
      </c>
      <c r="G13" s="136">
        <v>2</v>
      </c>
      <c r="H13" s="136"/>
      <c r="I13" s="141"/>
      <c r="J13" s="59"/>
      <c r="K13" s="59"/>
      <c r="L13" s="59">
        <f t="shared" si="2"/>
        <v>137.5205</v>
      </c>
    </row>
    <row r="14" s="60" customFormat="1" ht="22.5" customHeight="1" spans="1:12">
      <c r="A14" s="57" t="s">
        <v>24</v>
      </c>
      <c r="B14" s="84">
        <f t="shared" si="3"/>
        <v>126.2016</v>
      </c>
      <c r="C14" s="84">
        <f t="shared" si="4"/>
        <v>126.2016</v>
      </c>
      <c r="D14" s="84"/>
      <c r="E14" s="84">
        <v>11.209</v>
      </c>
      <c r="F14" s="136">
        <f>10+102.9926</f>
        <v>112.9926</v>
      </c>
      <c r="G14" s="136">
        <v>2</v>
      </c>
      <c r="H14" s="136"/>
      <c r="I14" s="141"/>
      <c r="J14" s="59"/>
      <c r="K14" s="59"/>
      <c r="L14" s="59">
        <f t="shared" si="2"/>
        <v>126.2016</v>
      </c>
    </row>
    <row r="15" s="60" customFormat="1" ht="22.5" customHeight="1" spans="1:12">
      <c r="A15" s="57" t="s">
        <v>25</v>
      </c>
      <c r="B15" s="84">
        <f t="shared" si="3"/>
        <v>81.6195</v>
      </c>
      <c r="C15" s="84">
        <f t="shared" si="4"/>
        <v>81.6195</v>
      </c>
      <c r="D15" s="84"/>
      <c r="E15" s="84">
        <v>10.1663</v>
      </c>
      <c r="F15" s="136">
        <v>69.4532</v>
      </c>
      <c r="G15" s="136">
        <v>2</v>
      </c>
      <c r="H15" s="136"/>
      <c r="I15" s="141"/>
      <c r="J15" s="59"/>
      <c r="K15" s="59"/>
      <c r="L15" s="59">
        <f t="shared" si="2"/>
        <v>81.6195</v>
      </c>
    </row>
    <row r="16" s="60" customFormat="1" ht="22.5" customHeight="1" spans="1:12">
      <c r="A16" s="57" t="s">
        <v>26</v>
      </c>
      <c r="B16" s="84">
        <f t="shared" si="3"/>
        <v>570.935</v>
      </c>
      <c r="C16" s="84">
        <f>SUM(D16:G16)</f>
        <v>70.935</v>
      </c>
      <c r="D16" s="84"/>
      <c r="E16" s="84">
        <v>28.935</v>
      </c>
      <c r="F16" s="136">
        <v>40</v>
      </c>
      <c r="G16" s="136">
        <v>2</v>
      </c>
      <c r="H16" s="137">
        <v>500</v>
      </c>
      <c r="I16" s="141"/>
      <c r="J16" s="59">
        <v>20</v>
      </c>
      <c r="K16" s="59">
        <v>281</v>
      </c>
      <c r="L16" s="59">
        <f t="shared" si="2"/>
        <v>269.935</v>
      </c>
    </row>
    <row r="17" s="60" customFormat="1" ht="22.5" customHeight="1" spans="1:12">
      <c r="A17" s="57" t="s">
        <v>27</v>
      </c>
      <c r="B17" s="84">
        <f t="shared" si="3"/>
        <v>206.9305</v>
      </c>
      <c r="C17" s="84">
        <f t="shared" si="4"/>
        <v>66.9305</v>
      </c>
      <c r="D17" s="84"/>
      <c r="E17" s="84">
        <v>34.9305</v>
      </c>
      <c r="F17" s="136">
        <v>30</v>
      </c>
      <c r="G17" s="136">
        <v>2</v>
      </c>
      <c r="H17" s="137">
        <v>140</v>
      </c>
      <c r="I17" s="141"/>
      <c r="J17" s="59">
        <v>20</v>
      </c>
      <c r="K17" s="59">
        <v>86</v>
      </c>
      <c r="L17" s="59">
        <f t="shared" ref="L17:L22" si="5">B17-J17-K17</f>
        <v>100.9305</v>
      </c>
    </row>
    <row r="18" s="60" customFormat="1" ht="22.5" customHeight="1" spans="1:12">
      <c r="A18" s="59" t="s">
        <v>28</v>
      </c>
      <c r="B18" s="84">
        <f t="shared" si="3"/>
        <v>114.0226</v>
      </c>
      <c r="C18" s="84">
        <f t="shared" si="4"/>
        <v>114.0226</v>
      </c>
      <c r="D18" s="84"/>
      <c r="E18" s="84">
        <v>0</v>
      </c>
      <c r="F18" s="136">
        <f>39.24+72.7826</f>
        <v>112.0226</v>
      </c>
      <c r="G18" s="136">
        <v>2</v>
      </c>
      <c r="H18" s="137"/>
      <c r="I18" s="141"/>
      <c r="J18" s="59">
        <v>4.24</v>
      </c>
      <c r="K18" s="59"/>
      <c r="L18" s="59">
        <f t="shared" si="5"/>
        <v>109.7826</v>
      </c>
    </row>
    <row r="19" s="60" customFormat="1" ht="22.5" customHeight="1" spans="1:12">
      <c r="A19" s="59" t="s">
        <v>29</v>
      </c>
      <c r="B19" s="84">
        <f t="shared" si="3"/>
        <v>54.0632</v>
      </c>
      <c r="C19" s="84">
        <f t="shared" si="4"/>
        <v>54.0632</v>
      </c>
      <c r="D19" s="84"/>
      <c r="E19" s="84">
        <v>32.0632</v>
      </c>
      <c r="F19" s="136">
        <v>20</v>
      </c>
      <c r="G19" s="136">
        <v>2</v>
      </c>
      <c r="H19" s="137"/>
      <c r="I19" s="141"/>
      <c r="J19" s="59"/>
      <c r="K19" s="59"/>
      <c r="L19" s="59">
        <f t="shared" si="5"/>
        <v>54.0632</v>
      </c>
    </row>
    <row r="20" s="60" customFormat="1" ht="22.5" customHeight="1" spans="1:12">
      <c r="A20" s="59" t="s">
        <v>30</v>
      </c>
      <c r="B20" s="84">
        <f t="shared" si="3"/>
        <v>78.7329</v>
      </c>
      <c r="C20" s="84">
        <f t="shared" si="4"/>
        <v>78.7329</v>
      </c>
      <c r="D20" s="84"/>
      <c r="E20" s="84">
        <v>66.7329</v>
      </c>
      <c r="F20" s="136">
        <v>10</v>
      </c>
      <c r="G20" s="136">
        <v>2</v>
      </c>
      <c r="H20" s="137"/>
      <c r="I20" s="141"/>
      <c r="J20" s="59"/>
      <c r="K20" s="59"/>
      <c r="L20" s="59">
        <f t="shared" si="5"/>
        <v>78.7329</v>
      </c>
    </row>
    <row r="21" s="60" customFormat="1" ht="22.5" customHeight="1" spans="1:12">
      <c r="A21" s="59" t="s">
        <v>31</v>
      </c>
      <c r="B21" s="84">
        <f t="shared" si="3"/>
        <v>76.6475</v>
      </c>
      <c r="C21" s="84">
        <f t="shared" si="4"/>
        <v>76.6475</v>
      </c>
      <c r="D21" s="84"/>
      <c r="E21" s="84">
        <v>64.6475</v>
      </c>
      <c r="F21" s="136">
        <v>10</v>
      </c>
      <c r="G21" s="136">
        <v>2</v>
      </c>
      <c r="H21" s="137"/>
      <c r="I21" s="141"/>
      <c r="J21" s="59"/>
      <c r="K21" s="59"/>
      <c r="L21" s="59">
        <f t="shared" si="5"/>
        <v>76.6475</v>
      </c>
    </row>
    <row r="22" s="127" customFormat="1" ht="30" customHeight="1" spans="1:12">
      <c r="A22" s="135" t="s">
        <v>32</v>
      </c>
      <c r="B22" s="84">
        <f t="shared" ref="B22:H22" si="6">SUM(B12:B21)</f>
        <v>1499.9155</v>
      </c>
      <c r="C22" s="84">
        <f t="shared" si="6"/>
        <v>859.9155</v>
      </c>
      <c r="D22" s="84">
        <f t="shared" si="6"/>
        <v>0</v>
      </c>
      <c r="E22" s="84">
        <f t="shared" si="6"/>
        <v>260.6755</v>
      </c>
      <c r="F22" s="84">
        <f t="shared" si="6"/>
        <v>577.24</v>
      </c>
      <c r="G22" s="84">
        <f t="shared" si="6"/>
        <v>22</v>
      </c>
      <c r="H22" s="84">
        <f t="shared" si="6"/>
        <v>640</v>
      </c>
      <c r="I22" s="140"/>
      <c r="J22" s="135"/>
      <c r="K22" s="135">
        <f>SUM(K7:K21)</f>
        <v>367</v>
      </c>
      <c r="L22" s="59">
        <f t="shared" si="5"/>
        <v>1132.9155</v>
      </c>
    </row>
  </sheetData>
  <mergeCells count="7">
    <mergeCell ref="A2:I2"/>
    <mergeCell ref="C4:G4"/>
    <mergeCell ref="J4:K4"/>
    <mergeCell ref="A4:A5"/>
    <mergeCell ref="B4:B5"/>
    <mergeCell ref="I4:I5"/>
    <mergeCell ref="L4:L5"/>
  </mergeCells>
  <pageMargins left="0.75" right="0.75" top="1" bottom="1" header="0.5" footer="0.5"/>
  <pageSetup paperSize="9" scale="6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5"/>
  <sheetViews>
    <sheetView zoomScale="80" zoomScaleNormal="80" workbookViewId="0">
      <selection activeCell="B28" sqref="B28"/>
    </sheetView>
  </sheetViews>
  <sheetFormatPr defaultColWidth="9" defaultRowHeight="13.5" outlineLevelCol="3"/>
  <cols>
    <col min="1" max="1" width="15.5" customWidth="1"/>
    <col min="2" max="2" width="57.6" customWidth="1"/>
    <col min="3" max="3" width="17.45" customWidth="1"/>
    <col min="4" max="4" width="21.625" customWidth="1"/>
  </cols>
  <sheetData>
    <row r="1" spans="1:1">
      <c r="A1" t="s">
        <v>33</v>
      </c>
    </row>
    <row r="2" ht="22.5" spans="1:4">
      <c r="A2" s="110" t="s">
        <v>34</v>
      </c>
      <c r="B2" s="110"/>
      <c r="C2" s="110"/>
      <c r="D2" s="110"/>
    </row>
    <row r="3" ht="23.1" customHeight="1" spans="1:4">
      <c r="A3" s="111"/>
      <c r="B3" s="112"/>
      <c r="C3" s="112"/>
      <c r="D3" s="113" t="s">
        <v>35</v>
      </c>
    </row>
    <row r="4" s="108" customFormat="1" ht="21.95" customHeight="1" spans="1:4">
      <c r="A4" s="114" t="s">
        <v>36</v>
      </c>
      <c r="B4" s="115"/>
      <c r="C4" s="114" t="s">
        <v>37</v>
      </c>
      <c r="D4" s="115" t="s">
        <v>38</v>
      </c>
    </row>
    <row r="5" ht="21.95" customHeight="1" spans="1:4">
      <c r="A5" s="116" t="s">
        <v>4</v>
      </c>
      <c r="B5" s="91"/>
      <c r="C5" s="117">
        <v>2280</v>
      </c>
      <c r="D5" s="115"/>
    </row>
    <row r="6" ht="21.95" customHeight="1" spans="1:4">
      <c r="A6" s="116" t="s">
        <v>39</v>
      </c>
      <c r="B6" s="91"/>
      <c r="C6" s="116">
        <f>C5-C35</f>
        <v>1640</v>
      </c>
      <c r="D6" s="118"/>
    </row>
    <row r="7" ht="27" customHeight="1" spans="1:4">
      <c r="A7" s="87" t="s">
        <v>40</v>
      </c>
      <c r="B7" s="91" t="s">
        <v>10</v>
      </c>
      <c r="C7" s="91">
        <v>328</v>
      </c>
      <c r="D7" s="118"/>
    </row>
    <row r="8" ht="27" customHeight="1" spans="1:4">
      <c r="A8" s="87"/>
      <c r="B8" s="58" t="s">
        <v>41</v>
      </c>
      <c r="C8" s="58">
        <v>328</v>
      </c>
      <c r="D8" s="118" t="s">
        <v>19</v>
      </c>
    </row>
    <row r="9" ht="27" customHeight="1" spans="1:4">
      <c r="A9" s="87" t="s">
        <v>42</v>
      </c>
      <c r="B9" s="91" t="s">
        <v>10</v>
      </c>
      <c r="C9" s="91">
        <v>328</v>
      </c>
      <c r="D9" s="88"/>
    </row>
    <row r="10" ht="27" customHeight="1" spans="1:4">
      <c r="A10" s="87"/>
      <c r="B10" s="58" t="s">
        <v>43</v>
      </c>
      <c r="C10" s="58">
        <v>262.4</v>
      </c>
      <c r="D10" s="88" t="s">
        <v>44</v>
      </c>
    </row>
    <row r="11" ht="27" customHeight="1" spans="1:4">
      <c r="A11" s="87"/>
      <c r="B11" s="58" t="s">
        <v>18</v>
      </c>
      <c r="C11" s="58">
        <v>65.6</v>
      </c>
      <c r="D11" s="119" t="s">
        <v>18</v>
      </c>
    </row>
    <row r="12" ht="23.1" customHeight="1" spans="1:4">
      <c r="A12" s="87" t="s">
        <v>45</v>
      </c>
      <c r="B12" s="91" t="s">
        <v>10</v>
      </c>
      <c r="C12" s="91">
        <v>902</v>
      </c>
      <c r="D12" s="120"/>
    </row>
    <row r="13" ht="29" customHeight="1" spans="1:4">
      <c r="A13" s="87"/>
      <c r="B13" s="88" t="s">
        <v>46</v>
      </c>
      <c r="C13" s="58">
        <v>418</v>
      </c>
      <c r="D13" s="88" t="s">
        <v>47</v>
      </c>
    </row>
    <row r="14" ht="29" customHeight="1" spans="1:4">
      <c r="A14" s="87"/>
      <c r="B14" s="88" t="s">
        <v>48</v>
      </c>
      <c r="C14" s="58">
        <v>18</v>
      </c>
      <c r="D14" s="88" t="s">
        <v>17</v>
      </c>
    </row>
    <row r="15" ht="29" customHeight="1" spans="1:4">
      <c r="A15" s="87"/>
      <c r="B15" s="88" t="s">
        <v>49</v>
      </c>
      <c r="C15" s="58">
        <v>120</v>
      </c>
      <c r="D15" s="88" t="s">
        <v>17</v>
      </c>
    </row>
    <row r="16" ht="29" customHeight="1" spans="1:4">
      <c r="A16" s="87"/>
      <c r="B16" s="88" t="s">
        <v>50</v>
      </c>
      <c r="C16" s="58">
        <v>85.6</v>
      </c>
      <c r="D16" s="88" t="s">
        <v>17</v>
      </c>
    </row>
    <row r="17" ht="29" customHeight="1" spans="1:4">
      <c r="A17" s="87"/>
      <c r="B17" s="88" t="s">
        <v>51</v>
      </c>
      <c r="C17" s="58">
        <v>13.16</v>
      </c>
      <c r="D17" s="88" t="s">
        <v>17</v>
      </c>
    </row>
    <row r="18" ht="29" customHeight="1" spans="1:4">
      <c r="A18" s="87"/>
      <c r="B18" s="88" t="s">
        <v>52</v>
      </c>
      <c r="C18" s="58">
        <v>40</v>
      </c>
      <c r="D18" s="88" t="s">
        <v>17</v>
      </c>
    </row>
    <row r="19" ht="29" customHeight="1" spans="1:4">
      <c r="A19" s="87"/>
      <c r="B19" s="88" t="s">
        <v>53</v>
      </c>
      <c r="C19" s="58">
        <v>30</v>
      </c>
      <c r="D19" s="88" t="s">
        <v>17</v>
      </c>
    </row>
    <row r="20" ht="29" customHeight="1" spans="1:4">
      <c r="A20" s="87"/>
      <c r="B20" s="88" t="s">
        <v>54</v>
      </c>
      <c r="C20" s="58">
        <v>3</v>
      </c>
      <c r="D20" s="88" t="s">
        <v>17</v>
      </c>
    </row>
    <row r="21" ht="29" customHeight="1" spans="1:4">
      <c r="A21" s="87"/>
      <c r="B21" s="88" t="s">
        <v>55</v>
      </c>
      <c r="C21" s="90">
        <v>15</v>
      </c>
      <c r="D21" s="88" t="s">
        <v>17</v>
      </c>
    </row>
    <row r="22" ht="29" customHeight="1" spans="1:4">
      <c r="A22" s="87"/>
      <c r="B22" s="88" t="s">
        <v>56</v>
      </c>
      <c r="C22" s="90">
        <v>20</v>
      </c>
      <c r="D22" s="121" t="s">
        <v>57</v>
      </c>
    </row>
    <row r="23" s="109" customFormat="1" ht="29" customHeight="1" spans="1:4">
      <c r="A23" s="87"/>
      <c r="B23" s="88" t="s">
        <v>58</v>
      </c>
      <c r="C23" s="90">
        <v>20</v>
      </c>
      <c r="D23" s="121" t="s">
        <v>59</v>
      </c>
    </row>
    <row r="24" s="109" customFormat="1" ht="29" customHeight="1" spans="1:4">
      <c r="A24" s="87"/>
      <c r="B24" s="88" t="s">
        <v>60</v>
      </c>
      <c r="C24" s="90">
        <v>80</v>
      </c>
      <c r="D24" s="88" t="s">
        <v>61</v>
      </c>
    </row>
    <row r="25" s="109" customFormat="1" ht="29" customHeight="1" spans="1:4">
      <c r="A25" s="87"/>
      <c r="B25" s="88" t="s">
        <v>62</v>
      </c>
      <c r="C25" s="58">
        <v>39.24</v>
      </c>
      <c r="D25" s="88" t="s">
        <v>63</v>
      </c>
    </row>
    <row r="26" s="109" customFormat="1" ht="29" customHeight="1" spans="1:4">
      <c r="A26" s="86" t="s">
        <v>64</v>
      </c>
      <c r="B26" s="116" t="s">
        <v>10</v>
      </c>
      <c r="C26" s="91">
        <v>82</v>
      </c>
      <c r="D26" s="88"/>
    </row>
    <row r="27" s="109" customFormat="1" ht="29" customHeight="1" spans="1:4">
      <c r="A27" s="89"/>
      <c r="B27" s="122" t="s">
        <v>65</v>
      </c>
      <c r="C27" s="48">
        <v>5</v>
      </c>
      <c r="D27" s="88" t="s">
        <v>17</v>
      </c>
    </row>
    <row r="28" s="109" customFormat="1" ht="29" customHeight="1" spans="1:4">
      <c r="A28" s="89"/>
      <c r="B28" s="122" t="s">
        <v>66</v>
      </c>
      <c r="C28" s="48">
        <v>7</v>
      </c>
      <c r="D28" s="88" t="s">
        <v>67</v>
      </c>
    </row>
    <row r="29" s="109" customFormat="1" ht="29" customHeight="1" spans="1:4">
      <c r="A29" s="89"/>
      <c r="B29" s="88" t="s">
        <v>68</v>
      </c>
      <c r="C29" s="48">
        <v>3</v>
      </c>
      <c r="D29" s="88" t="s">
        <v>17</v>
      </c>
    </row>
    <row r="30" s="109" customFormat="1" ht="29" customHeight="1" spans="1:4">
      <c r="A30" s="89"/>
      <c r="B30" s="88" t="s">
        <v>69</v>
      </c>
      <c r="C30" s="48">
        <v>20</v>
      </c>
      <c r="D30" s="88" t="s">
        <v>70</v>
      </c>
    </row>
    <row r="31" s="109" customFormat="1" ht="29" customHeight="1" spans="1:4">
      <c r="A31" s="89"/>
      <c r="B31" s="88" t="s">
        <v>71</v>
      </c>
      <c r="C31" s="48">
        <v>15</v>
      </c>
      <c r="D31" s="88" t="s">
        <v>17</v>
      </c>
    </row>
    <row r="32" s="109" customFormat="1" ht="29" customHeight="1" spans="1:4">
      <c r="A32" s="89"/>
      <c r="B32" s="88" t="s">
        <v>72</v>
      </c>
      <c r="C32" s="48">
        <v>10</v>
      </c>
      <c r="D32" s="88" t="s">
        <v>17</v>
      </c>
    </row>
    <row r="33" s="109" customFormat="1" ht="29" customHeight="1" spans="1:4">
      <c r="A33" s="89"/>
      <c r="B33" s="88" t="s">
        <v>73</v>
      </c>
      <c r="C33" s="48">
        <v>12</v>
      </c>
      <c r="D33" s="88" t="s">
        <v>17</v>
      </c>
    </row>
    <row r="34" s="109" customFormat="1" ht="29" customHeight="1" spans="1:4">
      <c r="A34" s="99"/>
      <c r="B34" s="122" t="s">
        <v>74</v>
      </c>
      <c r="C34" s="48">
        <v>10</v>
      </c>
      <c r="D34" s="88" t="s">
        <v>17</v>
      </c>
    </row>
    <row r="35" s="109" customFormat="1" ht="33" customHeight="1" spans="1:4">
      <c r="A35" s="116" t="s">
        <v>75</v>
      </c>
      <c r="B35" s="91"/>
      <c r="C35" s="91">
        <v>640</v>
      </c>
      <c r="D35" s="88" t="s">
        <v>76</v>
      </c>
    </row>
  </sheetData>
  <mergeCells count="9">
    <mergeCell ref="A2:D2"/>
    <mergeCell ref="A4:B4"/>
    <mergeCell ref="A5:B5"/>
    <mergeCell ref="A6:B6"/>
    <mergeCell ref="A35:B35"/>
    <mergeCell ref="A7:A8"/>
    <mergeCell ref="A9:A11"/>
    <mergeCell ref="A12:A25"/>
    <mergeCell ref="A26:A34"/>
  </mergeCells>
  <pageMargins left="0.629861111111111" right="0.236111111111111" top="0.275" bottom="0.196527777777778" header="0.156944444444444" footer="0.118055555555556"/>
  <pageSetup paperSize="9" scale="8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workbookViewId="0">
      <selection activeCell="C8" sqref="C8"/>
    </sheetView>
  </sheetViews>
  <sheetFormatPr defaultColWidth="9" defaultRowHeight="13.5" outlineLevelRow="4" outlineLevelCol="3"/>
  <cols>
    <col min="1" max="1" width="18.375" customWidth="1"/>
    <col min="2" max="2" width="22.5" customWidth="1"/>
    <col min="3" max="3" width="22.875" customWidth="1"/>
    <col min="4" max="4" width="15.125" customWidth="1"/>
  </cols>
  <sheetData>
    <row r="1" s="49" customFormat="1" ht="21.75" customHeight="1" spans="1:1">
      <c r="A1" t="s">
        <v>77</v>
      </c>
    </row>
    <row r="2" s="49" customFormat="1" ht="50.25" customHeight="1" spans="1:4">
      <c r="A2" s="53" t="s">
        <v>78</v>
      </c>
      <c r="B2" s="53"/>
      <c r="C2" s="53"/>
      <c r="D2" s="53"/>
    </row>
    <row r="3" s="49" customFormat="1" ht="31.5" customHeight="1" spans="4:4">
      <c r="D3" s="107" t="s">
        <v>2</v>
      </c>
    </row>
    <row r="4" s="50" customFormat="1" ht="50.25" customHeight="1" spans="1:4">
      <c r="A4" s="67" t="s">
        <v>3</v>
      </c>
      <c r="B4" s="67" t="s">
        <v>38</v>
      </c>
      <c r="C4" s="67" t="s">
        <v>79</v>
      </c>
      <c r="D4" s="67" t="s">
        <v>80</v>
      </c>
    </row>
    <row r="5" s="81" customFormat="1" ht="50.25" customHeight="1" spans="1:4">
      <c r="A5" s="58" t="s">
        <v>81</v>
      </c>
      <c r="B5" s="58" t="s">
        <v>19</v>
      </c>
      <c r="C5" s="87" t="s">
        <v>41</v>
      </c>
      <c r="D5" s="58">
        <v>328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workbookViewId="0">
      <selection activeCell="G21" sqref="G21"/>
    </sheetView>
  </sheetViews>
  <sheetFormatPr defaultColWidth="9" defaultRowHeight="13.5" outlineLevelRow="6" outlineLevelCol="4"/>
  <cols>
    <col min="1" max="1" width="17.75" style="60" customWidth="1"/>
    <col min="2" max="2" width="19.125" style="60" customWidth="1"/>
    <col min="3" max="3" width="25.875" style="60" customWidth="1"/>
    <col min="4" max="4" width="12.75" style="60" customWidth="1"/>
    <col min="5" max="16384" width="9" style="60"/>
  </cols>
  <sheetData>
    <row r="1" ht="24.75" customHeight="1" spans="1:1">
      <c r="A1" t="s">
        <v>82</v>
      </c>
    </row>
    <row r="2" s="64" customFormat="1" ht="33.75" customHeight="1" spans="1:5">
      <c r="A2" s="101" t="s">
        <v>83</v>
      </c>
      <c r="B2" s="101"/>
      <c r="C2" s="101"/>
      <c r="D2" s="101"/>
      <c r="E2" s="101"/>
    </row>
    <row r="3" s="64" customFormat="1" ht="33.75" customHeight="1" spans="1:4">
      <c r="A3" s="65"/>
      <c r="B3" s="65"/>
      <c r="C3" s="65"/>
      <c r="D3" s="102" t="s">
        <v>2</v>
      </c>
    </row>
    <row r="4" s="64" customFormat="1" ht="43.5" customHeight="1" spans="1:5">
      <c r="A4" s="43" t="s">
        <v>3</v>
      </c>
      <c r="B4" s="43" t="s">
        <v>38</v>
      </c>
      <c r="C4" s="43" t="s">
        <v>79</v>
      </c>
      <c r="D4" s="43" t="s">
        <v>80</v>
      </c>
      <c r="E4" s="43" t="s">
        <v>7</v>
      </c>
    </row>
    <row r="5" s="64" customFormat="1" ht="39.95" customHeight="1" spans="1:5">
      <c r="A5" s="103" t="s">
        <v>16</v>
      </c>
      <c r="B5" s="104"/>
      <c r="C5" s="105"/>
      <c r="D5" s="43">
        <v>328</v>
      </c>
      <c r="E5" s="106"/>
    </row>
    <row r="6" s="64" customFormat="1" ht="43.5" customHeight="1" spans="1:5">
      <c r="A6" s="87" t="s">
        <v>84</v>
      </c>
      <c r="B6" s="87" t="s">
        <v>17</v>
      </c>
      <c r="C6" s="87" t="s">
        <v>85</v>
      </c>
      <c r="D6" s="87">
        <v>262.4</v>
      </c>
      <c r="E6" s="106" t="s">
        <v>86</v>
      </c>
    </row>
    <row r="7" s="100" customFormat="1" ht="54" customHeight="1" spans="1:5">
      <c r="A7" s="87" t="s">
        <v>81</v>
      </c>
      <c r="B7" s="87" t="s">
        <v>18</v>
      </c>
      <c r="C7" s="87" t="s">
        <v>87</v>
      </c>
      <c r="D7" s="87">
        <v>65.6</v>
      </c>
      <c r="E7" s="88"/>
    </row>
  </sheetData>
  <mergeCells count="2">
    <mergeCell ref="A2:E2"/>
    <mergeCell ref="A5:C5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opLeftCell="A8" workbookViewId="0">
      <selection activeCell="C19" sqref="C19"/>
    </sheetView>
  </sheetViews>
  <sheetFormatPr defaultColWidth="9" defaultRowHeight="13.5" outlineLevelCol="4"/>
  <cols>
    <col min="1" max="1" width="9" style="49" customWidth="1"/>
    <col min="2" max="2" width="20.875" style="65" customWidth="1"/>
    <col min="3" max="3" width="53.1083333333333" style="65" customWidth="1"/>
    <col min="4" max="4" width="10.5" style="65" customWidth="1"/>
    <col min="5" max="5" width="20.625" style="49" customWidth="1"/>
    <col min="6" max="6" width="9" style="49"/>
    <col min="7" max="8" width="12.625" style="49"/>
    <col min="9" max="16384" width="9" style="49"/>
  </cols>
  <sheetData>
    <row r="1" ht="21" customHeight="1" spans="1:1">
      <c r="A1" t="s">
        <v>88</v>
      </c>
    </row>
    <row r="2" ht="42.95" customHeight="1" spans="1:5">
      <c r="A2" s="83" t="s">
        <v>89</v>
      </c>
      <c r="B2" s="83"/>
      <c r="C2" s="83"/>
      <c r="D2" s="83"/>
      <c r="E2" s="83"/>
    </row>
    <row r="3" ht="21.75" customHeight="1" spans="4:5">
      <c r="D3" s="66"/>
      <c r="E3" s="66" t="s">
        <v>2</v>
      </c>
    </row>
    <row r="4" s="80" customFormat="1" ht="21.95" customHeight="1" spans="1:5">
      <c r="A4" s="84" t="s">
        <v>3</v>
      </c>
      <c r="B4" s="85" t="s">
        <v>38</v>
      </c>
      <c r="C4" s="85" t="s">
        <v>79</v>
      </c>
      <c r="D4" s="85" t="s">
        <v>80</v>
      </c>
      <c r="E4" s="84" t="s">
        <v>7</v>
      </c>
    </row>
    <row r="5" s="50" customFormat="1" ht="23.25" customHeight="1" spans="1:5">
      <c r="A5" s="67" t="s">
        <v>16</v>
      </c>
      <c r="B5" s="67"/>
      <c r="C5" s="67"/>
      <c r="D5" s="67">
        <f>D15+D27</f>
        <v>857.76</v>
      </c>
      <c r="E5" s="67"/>
    </row>
    <row r="6" s="81" customFormat="1" ht="39" customHeight="1" spans="1:5">
      <c r="A6" s="86" t="s">
        <v>81</v>
      </c>
      <c r="B6" s="87" t="s">
        <v>17</v>
      </c>
      <c r="C6" s="88" t="s">
        <v>46</v>
      </c>
      <c r="D6" s="58">
        <v>418</v>
      </c>
      <c r="E6" s="58" t="s">
        <v>86</v>
      </c>
    </row>
    <row r="7" s="81" customFormat="1" ht="35" customHeight="1" spans="1:5">
      <c r="A7" s="89"/>
      <c r="B7" s="87"/>
      <c r="C7" s="88" t="s">
        <v>48</v>
      </c>
      <c r="D7" s="58">
        <v>18</v>
      </c>
      <c r="E7" s="58"/>
    </row>
    <row r="8" s="81" customFormat="1" ht="36" customHeight="1" spans="1:5">
      <c r="A8" s="89"/>
      <c r="B8" s="87"/>
      <c r="C8" s="88" t="s">
        <v>49</v>
      </c>
      <c r="D8" s="58">
        <v>120</v>
      </c>
      <c r="E8" s="58"/>
    </row>
    <row r="9" s="81" customFormat="1" ht="21" customHeight="1" spans="1:5">
      <c r="A9" s="89"/>
      <c r="B9" s="87"/>
      <c r="C9" s="88" t="s">
        <v>90</v>
      </c>
      <c r="D9" s="58">
        <v>85.6</v>
      </c>
      <c r="E9" s="58"/>
    </row>
    <row r="10" s="81" customFormat="1" ht="21" customHeight="1" spans="1:5">
      <c r="A10" s="89"/>
      <c r="B10" s="87"/>
      <c r="C10" s="88" t="s">
        <v>51</v>
      </c>
      <c r="D10" s="58">
        <v>13.16</v>
      </c>
      <c r="E10" s="58"/>
    </row>
    <row r="11" s="81" customFormat="1" ht="21" customHeight="1" spans="1:5">
      <c r="A11" s="89"/>
      <c r="B11" s="87"/>
      <c r="C11" s="88" t="s">
        <v>52</v>
      </c>
      <c r="D11" s="58">
        <v>40</v>
      </c>
      <c r="E11" s="58"/>
    </row>
    <row r="12" s="81" customFormat="1" ht="21" customHeight="1" spans="1:5">
      <c r="A12" s="89"/>
      <c r="B12" s="87"/>
      <c r="C12" s="88" t="s">
        <v>53</v>
      </c>
      <c r="D12" s="58">
        <v>30</v>
      </c>
      <c r="E12" s="58"/>
    </row>
    <row r="13" s="81" customFormat="1" ht="21" customHeight="1" spans="1:5">
      <c r="A13" s="89"/>
      <c r="B13" s="87"/>
      <c r="C13" s="88" t="s">
        <v>54</v>
      </c>
      <c r="D13" s="58">
        <v>3</v>
      </c>
      <c r="E13" s="58"/>
    </row>
    <row r="14" s="81" customFormat="1" ht="21" customHeight="1" spans="1:5">
      <c r="A14" s="89"/>
      <c r="B14" s="87"/>
      <c r="C14" s="88" t="s">
        <v>55</v>
      </c>
      <c r="D14" s="90">
        <v>15</v>
      </c>
      <c r="E14" s="58"/>
    </row>
    <row r="15" s="82" customFormat="1" ht="24" customHeight="1" spans="1:5">
      <c r="A15" s="91" t="s">
        <v>21</v>
      </c>
      <c r="B15" s="91"/>
      <c r="C15" s="91"/>
      <c r="D15" s="67">
        <f>SUM(D6:D14)</f>
        <v>742.76</v>
      </c>
      <c r="E15" s="91"/>
    </row>
    <row r="16" s="81" customFormat="1" ht="24" customHeight="1" spans="1:5">
      <c r="A16" s="92" t="s">
        <v>24</v>
      </c>
      <c r="B16" s="86" t="s">
        <v>91</v>
      </c>
      <c r="C16" s="87" t="s">
        <v>92</v>
      </c>
      <c r="D16" s="58">
        <v>10</v>
      </c>
      <c r="E16" s="58"/>
    </row>
    <row r="17" s="81" customFormat="1" ht="24" customHeight="1" spans="1:5">
      <c r="A17" s="92" t="s">
        <v>26</v>
      </c>
      <c r="B17" s="93" t="s">
        <v>59</v>
      </c>
      <c r="C17" s="87" t="s">
        <v>93</v>
      </c>
      <c r="D17" s="48">
        <v>10</v>
      </c>
      <c r="E17" s="58"/>
    </row>
    <row r="18" s="81" customFormat="1" ht="24" customHeight="1" spans="1:5">
      <c r="A18" s="94"/>
      <c r="B18" s="95"/>
      <c r="C18" s="87" t="s">
        <v>94</v>
      </c>
      <c r="D18" s="48">
        <v>10</v>
      </c>
      <c r="E18" s="58"/>
    </row>
    <row r="19" s="81" customFormat="1" ht="24" customHeight="1" spans="1:5">
      <c r="A19" s="94"/>
      <c r="B19" s="95"/>
      <c r="C19" s="87" t="s">
        <v>95</v>
      </c>
      <c r="D19" s="48">
        <v>0</v>
      </c>
      <c r="E19" s="58"/>
    </row>
    <row r="20" s="81" customFormat="1" ht="24" customHeight="1" spans="1:5">
      <c r="A20" s="92" t="s">
        <v>27</v>
      </c>
      <c r="B20" s="96" t="s">
        <v>57</v>
      </c>
      <c r="C20" s="87" t="s">
        <v>96</v>
      </c>
      <c r="D20" s="48">
        <v>10</v>
      </c>
      <c r="E20" s="58"/>
    </row>
    <row r="21" s="81" customFormat="1" ht="24" customHeight="1" spans="1:5">
      <c r="A21" s="94"/>
      <c r="B21" s="97"/>
      <c r="C21" s="87" t="s">
        <v>95</v>
      </c>
      <c r="D21" s="48">
        <v>0</v>
      </c>
      <c r="E21" s="58"/>
    </row>
    <row r="22" s="81" customFormat="1" ht="51" customHeight="1" spans="1:5">
      <c r="A22" s="58" t="s">
        <v>28</v>
      </c>
      <c r="B22" s="87" t="s">
        <v>97</v>
      </c>
      <c r="C22" s="87" t="s">
        <v>13</v>
      </c>
      <c r="D22" s="58">
        <f>39.24-4.24</f>
        <v>35</v>
      </c>
      <c r="E22" s="58"/>
    </row>
    <row r="23" s="81" customFormat="1" ht="24" customHeight="1" spans="1:5">
      <c r="A23" s="92" t="s">
        <v>29</v>
      </c>
      <c r="B23" s="86" t="s">
        <v>98</v>
      </c>
      <c r="C23" s="87" t="s">
        <v>99</v>
      </c>
      <c r="D23" s="58">
        <v>10</v>
      </c>
      <c r="E23" s="58"/>
    </row>
    <row r="24" s="81" customFormat="1" ht="24" customHeight="1" spans="1:5">
      <c r="A24" s="98"/>
      <c r="B24" s="99"/>
      <c r="C24" s="87" t="s">
        <v>100</v>
      </c>
      <c r="D24" s="58">
        <v>10</v>
      </c>
      <c r="E24" s="58"/>
    </row>
    <row r="25" s="81" customFormat="1" ht="24" customHeight="1" spans="1:5">
      <c r="A25" s="58" t="s">
        <v>30</v>
      </c>
      <c r="B25" s="87" t="s">
        <v>101</v>
      </c>
      <c r="C25" s="87" t="s">
        <v>102</v>
      </c>
      <c r="D25" s="58">
        <v>10</v>
      </c>
      <c r="E25" s="58"/>
    </row>
    <row r="26" s="81" customFormat="1" ht="24" customHeight="1" spans="1:5">
      <c r="A26" s="92" t="s">
        <v>31</v>
      </c>
      <c r="B26" s="86" t="s">
        <v>103</v>
      </c>
      <c r="C26" s="87" t="s">
        <v>104</v>
      </c>
      <c r="D26" s="58">
        <v>10</v>
      </c>
      <c r="E26" s="58"/>
    </row>
    <row r="27" s="82" customFormat="1" ht="24" customHeight="1" spans="1:5">
      <c r="A27" s="91" t="s">
        <v>32</v>
      </c>
      <c r="B27" s="91"/>
      <c r="C27" s="91"/>
      <c r="D27" s="91">
        <f>SUM(D16:D26)</f>
        <v>115</v>
      </c>
      <c r="E27" s="91"/>
    </row>
  </sheetData>
  <mergeCells count="12">
    <mergeCell ref="A2:E2"/>
    <mergeCell ref="A5:C5"/>
    <mergeCell ref="A15:C15"/>
    <mergeCell ref="A27:C27"/>
    <mergeCell ref="A6:A14"/>
    <mergeCell ref="A17:A19"/>
    <mergeCell ref="A20:A21"/>
    <mergeCell ref="A23:A24"/>
    <mergeCell ref="B6:B14"/>
    <mergeCell ref="B17:B19"/>
    <mergeCell ref="B20:B21"/>
    <mergeCell ref="B23:B24"/>
  </mergeCells>
  <pageMargins left="0.75" right="0.75" top="1" bottom="1" header="0.5" footer="0.5"/>
  <pageSetup paperSize="9" scale="7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"/>
  <sheetViews>
    <sheetView workbookViewId="0">
      <selection activeCell="C8" sqref="C8"/>
    </sheetView>
  </sheetViews>
  <sheetFormatPr defaultColWidth="9" defaultRowHeight="13.5" outlineLevelCol="3"/>
  <cols>
    <col min="1" max="1" width="9.25" style="64" customWidth="1"/>
    <col min="2" max="2" width="19.625" style="60" customWidth="1"/>
    <col min="3" max="3" width="30" style="64" customWidth="1"/>
    <col min="4" max="4" width="11.625" style="60" customWidth="1"/>
    <col min="5" max="16384" width="9" style="60"/>
  </cols>
  <sheetData>
    <row r="1" s="60" customFormat="1" ht="18" customHeight="1" spans="1:3">
      <c r="A1" s="64" t="s">
        <v>105</v>
      </c>
      <c r="C1" s="64"/>
    </row>
    <row r="2" s="49" customFormat="1" ht="49.5" customHeight="1" spans="1:4">
      <c r="A2" s="53" t="s">
        <v>106</v>
      </c>
      <c r="B2" s="53"/>
      <c r="C2" s="53"/>
      <c r="D2" s="53"/>
    </row>
    <row r="3" s="49" customFormat="1" ht="20.25" customHeight="1" spans="1:4">
      <c r="A3" s="65"/>
      <c r="B3" s="65"/>
      <c r="C3" s="65"/>
      <c r="D3" s="66" t="s">
        <v>2</v>
      </c>
    </row>
    <row r="4" s="50" customFormat="1" ht="27.75" customHeight="1" spans="1:4">
      <c r="A4" s="43" t="s">
        <v>3</v>
      </c>
      <c r="B4" s="43" t="s">
        <v>38</v>
      </c>
      <c r="C4" s="43" t="s">
        <v>79</v>
      </c>
      <c r="D4" s="43" t="s">
        <v>80</v>
      </c>
    </row>
    <row r="5" s="50" customFormat="1" ht="20" customHeight="1" spans="1:4">
      <c r="A5" s="67" t="s">
        <v>16</v>
      </c>
      <c r="B5" s="67"/>
      <c r="C5" s="67"/>
      <c r="D5" s="43">
        <v>82</v>
      </c>
    </row>
    <row r="6" s="61" customFormat="1" ht="25" customHeight="1" spans="1:4">
      <c r="A6" s="68" t="s">
        <v>81</v>
      </c>
      <c r="B6" s="69" t="s">
        <v>17</v>
      </c>
      <c r="C6" s="70" t="s">
        <v>107</v>
      </c>
      <c r="D6" s="71">
        <v>5</v>
      </c>
    </row>
    <row r="7" s="61" customFormat="1" ht="25" customHeight="1" spans="1:4">
      <c r="A7" s="72"/>
      <c r="B7" s="73"/>
      <c r="C7" s="74" t="s">
        <v>66</v>
      </c>
      <c r="D7" s="71">
        <v>5</v>
      </c>
    </row>
    <row r="8" s="61" customFormat="1" ht="25" customHeight="1" spans="1:4">
      <c r="A8" s="72"/>
      <c r="B8" s="73"/>
      <c r="C8" s="70" t="s">
        <v>68</v>
      </c>
      <c r="D8" s="71">
        <v>3</v>
      </c>
    </row>
    <row r="9" s="62" customFormat="1" ht="25" customHeight="1" spans="1:4">
      <c r="A9" s="72"/>
      <c r="B9" s="73"/>
      <c r="C9" s="74" t="s">
        <v>71</v>
      </c>
      <c r="D9" s="71">
        <v>15</v>
      </c>
    </row>
    <row r="10" s="62" customFormat="1" ht="25" customHeight="1" spans="1:4">
      <c r="A10" s="72"/>
      <c r="B10" s="73"/>
      <c r="C10" s="74" t="s">
        <v>72</v>
      </c>
      <c r="D10" s="71">
        <v>10</v>
      </c>
    </row>
    <row r="11" s="62" customFormat="1" ht="25" customHeight="1" spans="1:4">
      <c r="A11" s="72"/>
      <c r="B11" s="73"/>
      <c r="C11" s="70" t="s">
        <v>73</v>
      </c>
      <c r="D11" s="71">
        <v>12</v>
      </c>
    </row>
    <row r="12" s="62" customFormat="1" ht="25" customHeight="1" spans="1:4">
      <c r="A12" s="72"/>
      <c r="B12" s="73"/>
      <c r="C12" s="68" t="s">
        <v>74</v>
      </c>
      <c r="D12" s="71">
        <v>10</v>
      </c>
    </row>
    <row r="13" s="62" customFormat="1" ht="25" customHeight="1" spans="1:4">
      <c r="A13" s="75" t="s">
        <v>21</v>
      </c>
      <c r="B13" s="75"/>
      <c r="C13" s="75"/>
      <c r="D13" s="76">
        <v>60</v>
      </c>
    </row>
    <row r="14" s="63" customFormat="1" ht="25" customHeight="1" spans="1:4">
      <c r="A14" s="77" t="s">
        <v>22</v>
      </c>
      <c r="B14" s="71" t="s">
        <v>108</v>
      </c>
      <c r="C14" s="78" t="s">
        <v>69</v>
      </c>
      <c r="D14" s="71">
        <v>2</v>
      </c>
    </row>
    <row r="15" s="63" customFormat="1" ht="25" customHeight="1" spans="1:4">
      <c r="A15" s="79"/>
      <c r="B15" s="71"/>
      <c r="C15" s="74" t="s">
        <v>66</v>
      </c>
      <c r="D15" s="71">
        <v>2</v>
      </c>
    </row>
    <row r="16" s="63" customFormat="1" ht="25" customHeight="1" spans="1:4">
      <c r="A16" s="71" t="s">
        <v>23</v>
      </c>
      <c r="B16" s="71" t="s">
        <v>109</v>
      </c>
      <c r="C16" s="74" t="s">
        <v>69</v>
      </c>
      <c r="D16" s="71">
        <v>2</v>
      </c>
    </row>
    <row r="17" s="63" customFormat="1" ht="25" customHeight="1" spans="1:4">
      <c r="A17" s="71" t="s">
        <v>24</v>
      </c>
      <c r="B17" s="71" t="s">
        <v>91</v>
      </c>
      <c r="C17" s="74" t="s">
        <v>69</v>
      </c>
      <c r="D17" s="71">
        <v>2</v>
      </c>
    </row>
    <row r="18" s="63" customFormat="1" ht="25" customHeight="1" spans="1:4">
      <c r="A18" s="71" t="s">
        <v>25</v>
      </c>
      <c r="B18" s="71" t="s">
        <v>110</v>
      </c>
      <c r="C18" s="74" t="s">
        <v>69</v>
      </c>
      <c r="D18" s="71">
        <v>2</v>
      </c>
    </row>
    <row r="19" s="63" customFormat="1" ht="25" customHeight="1" spans="1:4">
      <c r="A19" s="71" t="s">
        <v>28</v>
      </c>
      <c r="B19" s="74" t="s">
        <v>97</v>
      </c>
      <c r="C19" s="74" t="s">
        <v>69</v>
      </c>
      <c r="D19" s="71">
        <v>2</v>
      </c>
    </row>
    <row r="20" s="63" customFormat="1" ht="25" customHeight="1" spans="1:4">
      <c r="A20" s="71" t="s">
        <v>27</v>
      </c>
      <c r="B20" s="71" t="s">
        <v>57</v>
      </c>
      <c r="C20" s="74" t="s">
        <v>69</v>
      </c>
      <c r="D20" s="71">
        <v>2</v>
      </c>
    </row>
    <row r="21" s="63" customFormat="1" ht="25" customHeight="1" spans="1:4">
      <c r="A21" s="71" t="s">
        <v>26</v>
      </c>
      <c r="B21" s="71" t="s">
        <v>59</v>
      </c>
      <c r="C21" s="74" t="s">
        <v>69</v>
      </c>
      <c r="D21" s="71">
        <v>2</v>
      </c>
    </row>
    <row r="22" s="63" customFormat="1" ht="25" customHeight="1" spans="1:4">
      <c r="A22" s="71" t="s">
        <v>30</v>
      </c>
      <c r="B22" s="71" t="s">
        <v>101</v>
      </c>
      <c r="C22" s="74" t="s">
        <v>69</v>
      </c>
      <c r="D22" s="71">
        <v>2</v>
      </c>
    </row>
    <row r="23" s="63" customFormat="1" ht="25" customHeight="1" spans="1:4">
      <c r="A23" s="71" t="s">
        <v>29</v>
      </c>
      <c r="B23" s="71" t="s">
        <v>98</v>
      </c>
      <c r="C23" s="74" t="s">
        <v>69</v>
      </c>
      <c r="D23" s="71">
        <v>2</v>
      </c>
    </row>
    <row r="24" s="63" customFormat="1" ht="25" customHeight="1" spans="1:4">
      <c r="A24" s="71" t="s">
        <v>31</v>
      </c>
      <c r="B24" s="71" t="s">
        <v>103</v>
      </c>
      <c r="C24" s="74" t="s">
        <v>69</v>
      </c>
      <c r="D24" s="71">
        <v>2</v>
      </c>
    </row>
    <row r="25" s="62" customFormat="1" ht="25" customHeight="1" spans="1:4">
      <c r="A25" s="75" t="s">
        <v>32</v>
      </c>
      <c r="B25" s="75"/>
      <c r="C25" s="75"/>
      <c r="D25" s="75">
        <v>22</v>
      </c>
    </row>
  </sheetData>
  <mergeCells count="8">
    <mergeCell ref="A2:D2"/>
    <mergeCell ref="A5:C5"/>
    <mergeCell ref="A13:C13"/>
    <mergeCell ref="A25:C25"/>
    <mergeCell ref="A6:A12"/>
    <mergeCell ref="A14:A15"/>
    <mergeCell ref="B6:B12"/>
    <mergeCell ref="B14:B15"/>
  </mergeCells>
  <pageMargins left="1.0625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"/>
  <sheetViews>
    <sheetView workbookViewId="0">
      <selection activeCell="D4" sqref="D4"/>
    </sheetView>
  </sheetViews>
  <sheetFormatPr defaultColWidth="9" defaultRowHeight="13.5" outlineLevelCol="2"/>
  <cols>
    <col min="1" max="1" width="25.875" style="49" customWidth="1"/>
    <col min="2" max="2" width="23.1416666666667" style="49" customWidth="1"/>
    <col min="3" max="16384" width="9" style="49"/>
  </cols>
  <sheetData>
    <row r="1" s="49" customFormat="1" ht="34" customHeight="1" spans="1:1">
      <c r="A1" s="52" t="s">
        <v>111</v>
      </c>
    </row>
    <row r="2" s="49" customFormat="1" ht="57.75" customHeight="1" spans="1:2">
      <c r="A2" s="53" t="s">
        <v>112</v>
      </c>
      <c r="B2" s="53"/>
    </row>
    <row r="3" s="49" customFormat="1" ht="24.75" customHeight="1" spans="2:2">
      <c r="B3" s="54" t="s">
        <v>2</v>
      </c>
    </row>
    <row r="4" s="50" customFormat="1" ht="42" customHeight="1" spans="1:2">
      <c r="A4" s="55" t="s">
        <v>3</v>
      </c>
      <c r="B4" s="43" t="s">
        <v>113</v>
      </c>
    </row>
    <row r="5" s="50" customFormat="1" ht="33.75" customHeight="1" spans="1:2">
      <c r="A5" s="56"/>
      <c r="B5" s="43">
        <f>SUM(B6:B7)</f>
        <v>273</v>
      </c>
    </row>
    <row r="6" s="49" customFormat="1" ht="33.75" customHeight="1" spans="1:2">
      <c r="A6" s="57" t="s">
        <v>26</v>
      </c>
      <c r="B6" s="58">
        <f>500-281</f>
        <v>219</v>
      </c>
    </row>
    <row r="7" s="49" customFormat="1" ht="33.75" customHeight="1" spans="1:2">
      <c r="A7" s="59" t="s">
        <v>27</v>
      </c>
      <c r="B7" s="58">
        <f>140-86</f>
        <v>54</v>
      </c>
    </row>
    <row r="8" s="50" customFormat="1" ht="14.25" spans="1:3">
      <c r="A8" s="49"/>
      <c r="B8" s="49"/>
      <c r="C8" s="49"/>
    </row>
    <row r="9" s="51" customFormat="1" spans="1:3">
      <c r="A9" s="49"/>
      <c r="B9" s="49"/>
      <c r="C9" s="49"/>
    </row>
    <row r="10" s="51" customFormat="1" spans="1:3">
      <c r="A10" s="49"/>
      <c r="B10" s="49"/>
      <c r="C10" s="49"/>
    </row>
  </sheetData>
  <mergeCells count="2">
    <mergeCell ref="A2:B2"/>
    <mergeCell ref="A4:A5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E29" sqref="E29"/>
    </sheetView>
  </sheetViews>
  <sheetFormatPr defaultColWidth="9" defaultRowHeight="13.5" outlineLevelCol="3"/>
  <cols>
    <col min="1" max="1" width="18.125" customWidth="1"/>
    <col min="2" max="2" width="24" customWidth="1"/>
    <col min="3" max="3" width="18.125" customWidth="1"/>
    <col min="4" max="4" width="41.5" customWidth="1"/>
  </cols>
  <sheetData>
    <row r="1" ht="24" spans="1:4">
      <c r="A1" s="37" t="s">
        <v>114</v>
      </c>
      <c r="B1" s="37"/>
      <c r="C1" s="37"/>
      <c r="D1" s="37"/>
    </row>
    <row r="2" ht="14.25" spans="1:4">
      <c r="A2" s="38"/>
      <c r="B2" s="39"/>
      <c r="C2" s="39"/>
      <c r="D2" s="40" t="s">
        <v>115</v>
      </c>
    </row>
    <row r="3" ht="14.25" spans="1:4">
      <c r="A3" s="41" t="s">
        <v>116</v>
      </c>
      <c r="B3" s="42" t="s">
        <v>117</v>
      </c>
      <c r="C3" s="43" t="s">
        <v>118</v>
      </c>
      <c r="D3" s="43"/>
    </row>
    <row r="4" ht="28.5" spans="1:4">
      <c r="A4" s="41"/>
      <c r="B4" s="44"/>
      <c r="C4" s="45" t="s">
        <v>119</v>
      </c>
      <c r="D4" s="43" t="s">
        <v>120</v>
      </c>
    </row>
    <row r="5" ht="14.25" spans="1:4">
      <c r="A5" s="41" t="s">
        <v>121</v>
      </c>
      <c r="B5" s="46">
        <v>455.1012</v>
      </c>
      <c r="C5" s="47">
        <v>418</v>
      </c>
      <c r="D5" s="46">
        <f>B5-C5</f>
        <v>37.1012</v>
      </c>
    </row>
    <row r="6" ht="14.25" spans="1:4">
      <c r="A6" s="48" t="s">
        <v>22</v>
      </c>
      <c r="B6" s="46">
        <v>51.8107</v>
      </c>
      <c r="C6" s="47">
        <f t="shared" ref="C6:C10" si="0">B6-D6</f>
        <v>44.8107</v>
      </c>
      <c r="D6" s="46">
        <v>7</v>
      </c>
    </row>
    <row r="7" ht="14.25" spans="1:4">
      <c r="A7" s="48" t="s">
        <v>23</v>
      </c>
      <c r="B7" s="46">
        <v>134.9609</v>
      </c>
      <c r="C7" s="47">
        <f t="shared" si="0"/>
        <v>127.9609</v>
      </c>
      <c r="D7" s="46">
        <v>7</v>
      </c>
    </row>
    <row r="8" ht="14.25" spans="1:4">
      <c r="A8" s="48" t="s">
        <v>25</v>
      </c>
      <c r="B8" s="46">
        <v>76.4532</v>
      </c>
      <c r="C8" s="47">
        <f t="shared" si="0"/>
        <v>69.4532</v>
      </c>
      <c r="D8" s="46">
        <v>7</v>
      </c>
    </row>
    <row r="9" ht="14.25" spans="1:4">
      <c r="A9" s="48" t="s">
        <v>28</v>
      </c>
      <c r="B9" s="46">
        <v>79.7826</v>
      </c>
      <c r="C9" s="47">
        <f t="shared" si="0"/>
        <v>72.7826</v>
      </c>
      <c r="D9" s="46">
        <v>7</v>
      </c>
    </row>
    <row r="10" ht="14.25" spans="1:4">
      <c r="A10" s="48" t="s">
        <v>24</v>
      </c>
      <c r="B10" s="46">
        <v>112.0938</v>
      </c>
      <c r="C10" s="47">
        <f t="shared" si="0"/>
        <v>102.9926</v>
      </c>
      <c r="D10" s="46">
        <v>9.1012</v>
      </c>
    </row>
  </sheetData>
  <mergeCells count="4">
    <mergeCell ref="A1:D1"/>
    <mergeCell ref="C3:D3"/>
    <mergeCell ref="A3:A4"/>
    <mergeCell ref="B3:B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8" sqref="D18"/>
    </sheetView>
  </sheetViews>
  <sheetFormatPr defaultColWidth="9" defaultRowHeight="13.5" outlineLevelCol="4"/>
  <cols>
    <col min="1" max="5" width="37.5" customWidth="1"/>
  </cols>
  <sheetData>
    <row r="1" ht="20.25" spans="1:5">
      <c r="A1" s="22" t="s">
        <v>122</v>
      </c>
      <c r="B1" s="2"/>
      <c r="C1" s="2"/>
      <c r="D1" s="2"/>
      <c r="E1" s="2"/>
    </row>
    <row r="2" ht="28.5" spans="1:5">
      <c r="A2" s="23" t="s">
        <v>123</v>
      </c>
      <c r="B2" s="23"/>
      <c r="C2" s="23"/>
      <c r="D2" s="23"/>
      <c r="E2" s="23"/>
    </row>
    <row r="3" ht="22.5" spans="1:5">
      <c r="A3" s="24"/>
      <c r="B3" s="24"/>
      <c r="C3" s="24"/>
      <c r="D3" s="24"/>
      <c r="E3" s="25" t="s">
        <v>124</v>
      </c>
    </row>
    <row r="4" ht="18.75" spans="1:5">
      <c r="A4" s="26" t="s">
        <v>6</v>
      </c>
      <c r="B4" s="26" t="s">
        <v>125</v>
      </c>
      <c r="C4" s="27" t="s">
        <v>126</v>
      </c>
      <c r="D4" s="27"/>
      <c r="E4" s="27"/>
    </row>
    <row r="5" ht="56.25" spans="1:5">
      <c r="A5" s="26"/>
      <c r="B5" s="26"/>
      <c r="C5" s="26" t="s">
        <v>127</v>
      </c>
      <c r="D5" s="28" t="s">
        <v>128</v>
      </c>
      <c r="E5" s="26" t="s">
        <v>129</v>
      </c>
    </row>
    <row r="6" ht="18.75" spans="1:5">
      <c r="A6" s="29" t="s">
        <v>130</v>
      </c>
      <c r="B6" s="30">
        <v>418121</v>
      </c>
      <c r="C6" s="30">
        <v>236572</v>
      </c>
      <c r="D6" s="31">
        <v>17245</v>
      </c>
      <c r="E6" s="30">
        <v>164304</v>
      </c>
    </row>
    <row r="7" ht="18.75" spans="1:5">
      <c r="A7" s="32" t="s">
        <v>22</v>
      </c>
      <c r="B7" s="33">
        <v>1074432</v>
      </c>
      <c r="C7" s="33">
        <v>607910</v>
      </c>
      <c r="D7" s="34">
        <v>44315</v>
      </c>
      <c r="E7" s="33">
        <v>422207</v>
      </c>
    </row>
    <row r="8" ht="18.75" spans="1:5">
      <c r="A8" s="32" t="s">
        <v>23</v>
      </c>
      <c r="B8" s="33">
        <v>1832854</v>
      </c>
      <c r="C8" s="33">
        <v>1037023</v>
      </c>
      <c r="D8" s="34">
        <v>75596</v>
      </c>
      <c r="E8" s="33">
        <v>720235</v>
      </c>
    </row>
    <row r="9" ht="18.75" spans="1:5">
      <c r="A9" s="32" t="s">
        <v>25</v>
      </c>
      <c r="B9" s="33">
        <v>2464873</v>
      </c>
      <c r="C9" s="33">
        <v>1394618</v>
      </c>
      <c r="D9" s="34">
        <v>101663</v>
      </c>
      <c r="E9" s="33">
        <v>968592</v>
      </c>
    </row>
    <row r="10" ht="18.75" spans="1:5">
      <c r="A10" s="32" t="s">
        <v>24</v>
      </c>
      <c r="B10" s="33">
        <v>2717681</v>
      </c>
      <c r="C10" s="33">
        <v>1537656</v>
      </c>
      <c r="D10" s="34">
        <v>112090</v>
      </c>
      <c r="E10" s="33">
        <v>1067935</v>
      </c>
    </row>
    <row r="11" ht="18.75" spans="1:5">
      <c r="A11" s="32" t="s">
        <v>26</v>
      </c>
      <c r="B11" s="33">
        <v>7015409</v>
      </c>
      <c r="C11" s="33">
        <v>3969297</v>
      </c>
      <c r="D11" s="34">
        <v>289350</v>
      </c>
      <c r="E11" s="33">
        <v>2756762</v>
      </c>
    </row>
    <row r="12" ht="18.75" spans="1:5">
      <c r="A12" s="32" t="s">
        <v>27</v>
      </c>
      <c r="B12" s="33">
        <v>8469052</v>
      </c>
      <c r="C12" s="33">
        <v>4791764</v>
      </c>
      <c r="D12" s="34">
        <v>349305</v>
      </c>
      <c r="E12" s="33">
        <v>3327983</v>
      </c>
    </row>
    <row r="13" ht="18.75" spans="1:5">
      <c r="A13" s="32" t="s">
        <v>30</v>
      </c>
      <c r="B13" s="33">
        <v>16179681</v>
      </c>
      <c r="C13" s="33">
        <v>9154414</v>
      </c>
      <c r="D13" s="34">
        <v>667329</v>
      </c>
      <c r="E13" s="33">
        <v>6357938</v>
      </c>
    </row>
    <row r="14" ht="18.75" spans="1:5">
      <c r="A14" s="32" t="s">
        <v>31</v>
      </c>
      <c r="B14" s="33">
        <v>15674066</v>
      </c>
      <c r="C14" s="33">
        <v>8868338</v>
      </c>
      <c r="D14" s="34">
        <v>646475</v>
      </c>
      <c r="E14" s="33">
        <v>6159253</v>
      </c>
    </row>
    <row r="15" ht="18.75" spans="1:5">
      <c r="A15" s="32" t="s">
        <v>29</v>
      </c>
      <c r="B15" s="33">
        <v>7773831</v>
      </c>
      <c r="C15" s="33">
        <v>4398408</v>
      </c>
      <c r="D15" s="34">
        <v>320632</v>
      </c>
      <c r="E15" s="33">
        <v>3054791</v>
      </c>
    </row>
    <row r="16" ht="18.75" spans="1:5">
      <c r="A16" s="32" t="s">
        <v>131</v>
      </c>
      <c r="B16" s="35">
        <v>63620000</v>
      </c>
      <c r="C16" s="35">
        <v>35996000</v>
      </c>
      <c r="D16" s="36">
        <v>2624000</v>
      </c>
      <c r="E16" s="35">
        <v>25000000</v>
      </c>
    </row>
  </sheetData>
  <mergeCells count="4">
    <mergeCell ref="A2:E2"/>
    <mergeCell ref="C4:E4"/>
    <mergeCell ref="A4:A5"/>
    <mergeCell ref="B4:B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F14" sqref="F14"/>
    </sheetView>
  </sheetViews>
  <sheetFormatPr defaultColWidth="9" defaultRowHeight="13.5" outlineLevelCol="4"/>
  <cols>
    <col min="1" max="1" width="14.75" customWidth="1"/>
    <col min="2" max="2" width="11.25" customWidth="1"/>
    <col min="3" max="3" width="22" customWidth="1"/>
    <col min="4" max="4" width="27.875" customWidth="1"/>
    <col min="5" max="5" width="20.25" customWidth="1"/>
  </cols>
  <sheetData>
    <row r="1" ht="14.25" spans="1:5">
      <c r="A1" s="1" t="s">
        <v>132</v>
      </c>
      <c r="B1" s="2"/>
      <c r="C1" s="2"/>
      <c r="D1" s="2"/>
      <c r="E1" s="2"/>
    </row>
    <row r="2" ht="21" spans="1:5">
      <c r="A2" s="3" t="s">
        <v>133</v>
      </c>
      <c r="B2" s="3"/>
      <c r="C2" s="3"/>
      <c r="D2" s="3"/>
      <c r="E2" s="3"/>
    </row>
    <row r="3" ht="14.25" spans="1:5">
      <c r="A3" s="4" t="s">
        <v>134</v>
      </c>
      <c r="B3" s="4"/>
      <c r="C3" s="4"/>
      <c r="D3" s="4"/>
      <c r="E3" s="4"/>
    </row>
    <row r="4" ht="22" customHeight="1" spans="1:5">
      <c r="A4" s="5" t="s">
        <v>135</v>
      </c>
      <c r="B4" s="5" t="s">
        <v>136</v>
      </c>
      <c r="C4" s="5"/>
      <c r="D4" s="5"/>
      <c r="E4" s="5"/>
    </row>
    <row r="5" ht="25" customHeight="1" spans="1:5">
      <c r="A5" s="6" t="s">
        <v>137</v>
      </c>
      <c r="B5" s="7"/>
      <c r="C5" s="5" t="s">
        <v>138</v>
      </c>
      <c r="D5" s="5" t="s">
        <v>139</v>
      </c>
      <c r="E5" s="5" t="s">
        <v>17</v>
      </c>
    </row>
    <row r="6" ht="27" spans="1:5">
      <c r="A6" s="8" t="s">
        <v>140</v>
      </c>
      <c r="B6" s="5" t="s">
        <v>141</v>
      </c>
      <c r="C6" s="5">
        <v>1868.76</v>
      </c>
      <c r="D6" s="5"/>
      <c r="E6" s="5"/>
    </row>
    <row r="7" ht="99" customHeight="1" spans="1:5">
      <c r="A7" s="5" t="s">
        <v>142</v>
      </c>
      <c r="B7" s="9" t="s">
        <v>143</v>
      </c>
      <c r="C7" s="9"/>
      <c r="D7" s="9"/>
      <c r="E7" s="9"/>
    </row>
    <row r="8" ht="29" customHeight="1" spans="1:5">
      <c r="A8" s="5" t="s">
        <v>144</v>
      </c>
      <c r="B8" s="5" t="s">
        <v>145</v>
      </c>
      <c r="C8" s="5" t="s">
        <v>146</v>
      </c>
      <c r="D8" s="5" t="s">
        <v>147</v>
      </c>
      <c r="E8" s="5" t="s">
        <v>148</v>
      </c>
    </row>
    <row r="9" ht="27" spans="1:5">
      <c r="A9" s="5"/>
      <c r="B9" s="5" t="s">
        <v>149</v>
      </c>
      <c r="C9" s="10" t="s">
        <v>150</v>
      </c>
      <c r="D9" s="11" t="s">
        <v>151</v>
      </c>
      <c r="E9" s="11" t="s">
        <v>152</v>
      </c>
    </row>
    <row r="10" ht="38" customHeight="1" spans="1:5">
      <c r="A10" s="5"/>
      <c r="B10" s="5"/>
      <c r="C10" s="12"/>
      <c r="D10" s="11" t="s">
        <v>153</v>
      </c>
      <c r="E10" s="11" t="s">
        <v>154</v>
      </c>
    </row>
    <row r="11" ht="27" customHeight="1" spans="1:5">
      <c r="A11" s="5"/>
      <c r="B11" s="5"/>
      <c r="C11" s="12"/>
      <c r="D11" s="5" t="s">
        <v>155</v>
      </c>
      <c r="E11" s="13" t="s">
        <v>156</v>
      </c>
    </row>
    <row r="12" ht="25" customHeight="1" spans="1:5">
      <c r="A12" s="5"/>
      <c r="B12" s="5"/>
      <c r="C12" s="12"/>
      <c r="D12" s="13" t="s">
        <v>157</v>
      </c>
      <c r="E12" s="13" t="s">
        <v>158</v>
      </c>
    </row>
    <row r="13" ht="25" customHeight="1" spans="1:5">
      <c r="A13" s="5"/>
      <c r="B13" s="5"/>
      <c r="C13" s="14"/>
      <c r="D13" s="13" t="s">
        <v>159</v>
      </c>
      <c r="E13" s="13">
        <v>1</v>
      </c>
    </row>
    <row r="14" ht="25" customHeight="1" spans="1:5">
      <c r="A14" s="5"/>
      <c r="B14" s="5"/>
      <c r="C14" s="15" t="s">
        <v>160</v>
      </c>
      <c r="D14" s="11" t="s">
        <v>161</v>
      </c>
      <c r="E14" s="16" t="s">
        <v>162</v>
      </c>
    </row>
    <row r="15" ht="27" customHeight="1" spans="1:5">
      <c r="A15" s="5"/>
      <c r="B15" s="5"/>
      <c r="C15" s="17"/>
      <c r="D15" s="11" t="s">
        <v>163</v>
      </c>
      <c r="E15" s="16">
        <v>0.8</v>
      </c>
    </row>
    <row r="16" ht="23" customHeight="1" spans="1:5">
      <c r="A16" s="5"/>
      <c r="B16" s="5"/>
      <c r="C16" s="15" t="s">
        <v>164</v>
      </c>
      <c r="D16" s="11" t="s">
        <v>165</v>
      </c>
      <c r="E16" s="16" t="s">
        <v>166</v>
      </c>
    </row>
    <row r="17" ht="23" customHeight="1" spans="1:5">
      <c r="A17" s="5"/>
      <c r="B17" s="5"/>
      <c r="C17" s="18"/>
      <c r="D17" s="11" t="s">
        <v>167</v>
      </c>
      <c r="E17" s="16">
        <v>1</v>
      </c>
    </row>
    <row r="18" ht="24" customHeight="1" spans="1:5">
      <c r="A18" s="5"/>
      <c r="B18" s="5"/>
      <c r="C18" s="11" t="s">
        <v>168</v>
      </c>
      <c r="D18" s="11" t="s">
        <v>169</v>
      </c>
      <c r="E18" s="16" t="s">
        <v>170</v>
      </c>
    </row>
    <row r="19" ht="39" customHeight="1" spans="1:5">
      <c r="A19" s="5"/>
      <c r="B19" s="5"/>
      <c r="C19" s="11"/>
      <c r="D19" s="11" t="s">
        <v>171</v>
      </c>
      <c r="E19" s="16" t="s">
        <v>172</v>
      </c>
    </row>
    <row r="20" spans="1:5">
      <c r="A20" s="5" t="s">
        <v>144</v>
      </c>
      <c r="B20" s="5" t="s">
        <v>149</v>
      </c>
      <c r="C20" s="19" t="s">
        <v>173</v>
      </c>
      <c r="D20" s="11" t="s">
        <v>174</v>
      </c>
      <c r="E20" s="16" t="s">
        <v>170</v>
      </c>
    </row>
    <row r="21" spans="1:5">
      <c r="A21" s="5"/>
      <c r="B21" s="5"/>
      <c r="C21" s="20"/>
      <c r="D21" s="11" t="s">
        <v>175</v>
      </c>
      <c r="E21" s="16" t="s">
        <v>176</v>
      </c>
    </row>
    <row r="22" spans="1:5">
      <c r="A22" s="5"/>
      <c r="B22" s="5"/>
      <c r="C22" s="21"/>
      <c r="D22" s="11" t="s">
        <v>177</v>
      </c>
      <c r="E22" s="16" t="s">
        <v>176</v>
      </c>
    </row>
    <row r="23" spans="1:5">
      <c r="A23" s="5"/>
      <c r="B23" s="5"/>
      <c r="C23" s="11" t="s">
        <v>178</v>
      </c>
      <c r="D23" s="11" t="s">
        <v>179</v>
      </c>
      <c r="E23" s="11" t="s">
        <v>180</v>
      </c>
    </row>
  </sheetData>
  <mergeCells count="15">
    <mergeCell ref="A2:E2"/>
    <mergeCell ref="A3:E3"/>
    <mergeCell ref="B4:E4"/>
    <mergeCell ref="A5:B5"/>
    <mergeCell ref="C6:E6"/>
    <mergeCell ref="B7:E7"/>
    <mergeCell ref="A8:A19"/>
    <mergeCell ref="A20:A23"/>
    <mergeCell ref="B9:B19"/>
    <mergeCell ref="B20:B23"/>
    <mergeCell ref="C9:C13"/>
    <mergeCell ref="C14:C15"/>
    <mergeCell ref="C16:C17"/>
    <mergeCell ref="C18:C19"/>
    <mergeCell ref="C20:C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汇总</vt:lpstr>
      <vt:lpstr>明细表</vt:lpstr>
      <vt:lpstr>医疗救助</vt:lpstr>
      <vt:lpstr>残疾人事业</vt:lpstr>
      <vt:lpstr>养老服务体系</vt:lpstr>
      <vt:lpstr>其他民政管理</vt:lpstr>
      <vt:lpstr>县市公益金</vt:lpstr>
      <vt:lpstr>80周岁及以上高龄老人生活津贴</vt:lpstr>
      <vt:lpstr>困难残疾人生活补贴和重度残疾人护理</vt:lpstr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有DD</cp:lastModifiedBy>
  <dcterms:created xsi:type="dcterms:W3CDTF">2023-05-12T11:15:00Z</dcterms:created>
  <dcterms:modified xsi:type="dcterms:W3CDTF">2025-06-30T02:58:12Z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F20AFDFBDAA1462F8B079BF1F0213121_13</vt:lpwstr>
  </property>
</Properties>
</file>