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390" activeTab="1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_FilterDatabase" localSheetId="1" hidden="1">'市直属部门 '!$A$1:$W$70</definedName>
    <definedName name="_xlnm._FilterDatabase" localSheetId="0" hidden="1">'县（市、区）'!$A$1:$W$20</definedName>
    <definedName name="_xlnm.Print_Titles" localSheetId="1">'市直属部门 '!$4:$8</definedName>
  </definedNames>
  <calcPr calcId="125725"/>
</workbook>
</file>

<file path=xl/calcChain.xml><?xml version="1.0" encoding="utf-8"?>
<calcChain xmlns="http://schemas.openxmlformats.org/spreadsheetml/2006/main">
  <c r="U70" i="1"/>
  <c r="T70"/>
  <c r="S70"/>
  <c r="R70"/>
  <c r="Q70"/>
  <c r="O70"/>
  <c r="N70"/>
  <c r="M70"/>
  <c r="L70"/>
  <c r="J70"/>
  <c r="I70"/>
  <c r="E70"/>
  <c r="C70"/>
  <c r="V68"/>
  <c r="T68"/>
  <c r="R68"/>
  <c r="O68"/>
  <c r="L68"/>
  <c r="J68"/>
  <c r="I68"/>
  <c r="E68"/>
  <c r="V67"/>
  <c r="T67"/>
  <c r="R67"/>
  <c r="O67"/>
  <c r="L67"/>
  <c r="J67"/>
  <c r="I67"/>
  <c r="E67"/>
  <c r="V66"/>
  <c r="T66"/>
  <c r="R66"/>
  <c r="O66"/>
  <c r="L66"/>
  <c r="J66"/>
  <c r="I66"/>
  <c r="E66"/>
  <c r="V65"/>
  <c r="T65"/>
  <c r="R65"/>
  <c r="O65"/>
  <c r="L65"/>
  <c r="J65"/>
  <c r="I65"/>
  <c r="E65"/>
  <c r="V64"/>
  <c r="T64"/>
  <c r="R64"/>
  <c r="O64"/>
  <c r="L64"/>
  <c r="J64"/>
  <c r="I64"/>
  <c r="E64"/>
  <c r="V63"/>
  <c r="T63"/>
  <c r="R63"/>
  <c r="O63"/>
  <c r="L63"/>
  <c r="J63"/>
  <c r="I63"/>
  <c r="E63"/>
  <c r="V62"/>
  <c r="T62"/>
  <c r="R62"/>
  <c r="O62"/>
  <c r="L62"/>
  <c r="J62"/>
  <c r="I62"/>
  <c r="E62"/>
  <c r="V61"/>
  <c r="T61"/>
  <c r="R61"/>
  <c r="O61"/>
  <c r="L61"/>
  <c r="J61"/>
  <c r="I61"/>
  <c r="E61"/>
  <c r="V60"/>
  <c r="T60"/>
  <c r="R60"/>
  <c r="O60"/>
  <c r="L60"/>
  <c r="J60"/>
  <c r="I60"/>
  <c r="E60"/>
  <c r="V59"/>
  <c r="T59"/>
  <c r="R59"/>
  <c r="O59"/>
  <c r="L59"/>
  <c r="J59"/>
  <c r="I59"/>
  <c r="E59"/>
  <c r="V58"/>
  <c r="T58"/>
  <c r="R58"/>
  <c r="O58"/>
  <c r="L58"/>
  <c r="J58"/>
  <c r="I58"/>
  <c r="E58"/>
  <c r="V57"/>
  <c r="T57"/>
  <c r="R57"/>
  <c r="O57"/>
  <c r="L57"/>
  <c r="J57"/>
  <c r="I57"/>
  <c r="E57"/>
  <c r="V56"/>
  <c r="T56"/>
  <c r="R56"/>
  <c r="O56"/>
  <c r="L56"/>
  <c r="J56"/>
  <c r="I56"/>
  <c r="E56"/>
  <c r="V55"/>
  <c r="T55"/>
  <c r="R55"/>
  <c r="O55"/>
  <c r="L55"/>
  <c r="J55"/>
  <c r="I55"/>
  <c r="E55"/>
  <c r="V54"/>
  <c r="T54"/>
  <c r="R54"/>
  <c r="O54"/>
  <c r="L54"/>
  <c r="J54"/>
  <c r="I54"/>
  <c r="E54"/>
  <c r="V53"/>
  <c r="T53"/>
  <c r="R53"/>
  <c r="O53"/>
  <c r="L53"/>
  <c r="J53"/>
  <c r="I53"/>
  <c r="E53"/>
  <c r="V52"/>
  <c r="T52"/>
  <c r="R52"/>
  <c r="O52"/>
  <c r="L52"/>
  <c r="J52"/>
  <c r="I52"/>
  <c r="E52"/>
  <c r="V51"/>
  <c r="T51"/>
  <c r="R51"/>
  <c r="O51"/>
  <c r="L51"/>
  <c r="J51"/>
  <c r="I51"/>
  <c r="E51"/>
  <c r="V50"/>
  <c r="T50"/>
  <c r="R50"/>
  <c r="O50"/>
  <c r="L50"/>
  <c r="J50"/>
  <c r="I50"/>
  <c r="E50"/>
  <c r="V49"/>
  <c r="T49"/>
  <c r="R49"/>
  <c r="O49"/>
  <c r="L49"/>
  <c r="J49"/>
  <c r="I49"/>
  <c r="E49"/>
  <c r="V48"/>
  <c r="T48"/>
  <c r="R48"/>
  <c r="O48"/>
  <c r="L48"/>
  <c r="J48"/>
  <c r="I48"/>
  <c r="E48"/>
  <c r="V47"/>
  <c r="T47"/>
  <c r="R47"/>
  <c r="O47"/>
  <c r="L47"/>
  <c r="J47"/>
  <c r="I47"/>
  <c r="E47"/>
  <c r="V46"/>
  <c r="T46"/>
  <c r="R46"/>
  <c r="O46"/>
  <c r="L46"/>
  <c r="J46"/>
  <c r="I46"/>
  <c r="E46"/>
  <c r="V45"/>
  <c r="T45"/>
  <c r="R45"/>
  <c r="O45"/>
  <c r="L45"/>
  <c r="J45"/>
  <c r="I45"/>
  <c r="E45"/>
  <c r="V44"/>
  <c r="T44"/>
  <c r="R44"/>
  <c r="O44"/>
  <c r="L44"/>
  <c r="J44"/>
  <c r="I44"/>
  <c r="E44"/>
  <c r="V43"/>
  <c r="T43"/>
  <c r="R43"/>
  <c r="O43"/>
  <c r="L43"/>
  <c r="J43"/>
  <c r="I43"/>
  <c r="E43"/>
  <c r="V42"/>
  <c r="T42"/>
  <c r="R42"/>
  <c r="O42"/>
  <c r="L42"/>
  <c r="J42"/>
  <c r="I42"/>
  <c r="E42"/>
  <c r="V41"/>
  <c r="T41"/>
  <c r="R41"/>
  <c r="O41"/>
  <c r="L41"/>
  <c r="J41"/>
  <c r="I41"/>
  <c r="E41"/>
  <c r="V40"/>
  <c r="T40"/>
  <c r="R40"/>
  <c r="O40"/>
  <c r="L40"/>
  <c r="J40"/>
  <c r="I40"/>
  <c r="E40"/>
  <c r="V39"/>
  <c r="T39"/>
  <c r="R39"/>
  <c r="O39"/>
  <c r="L39"/>
  <c r="J39"/>
  <c r="I39"/>
  <c r="E39"/>
  <c r="V38"/>
  <c r="T38"/>
  <c r="R38"/>
  <c r="O38"/>
  <c r="L38"/>
  <c r="J38"/>
  <c r="I38"/>
  <c r="E38"/>
  <c r="V37"/>
  <c r="T37"/>
  <c r="R37"/>
  <c r="O37"/>
  <c r="L37"/>
  <c r="J37"/>
  <c r="I37"/>
  <c r="E37"/>
  <c r="V36"/>
  <c r="T36"/>
  <c r="R36"/>
  <c r="O36"/>
  <c r="L36"/>
  <c r="J36"/>
  <c r="I36"/>
  <c r="E36"/>
  <c r="V35"/>
  <c r="T35"/>
  <c r="R35"/>
  <c r="O35"/>
  <c r="L35"/>
  <c r="J35"/>
  <c r="I35"/>
  <c r="E35"/>
  <c r="V34"/>
  <c r="T34"/>
  <c r="R34"/>
  <c r="O34"/>
  <c r="L34"/>
  <c r="J34"/>
  <c r="I34"/>
  <c r="E34"/>
  <c r="V33"/>
  <c r="T33"/>
  <c r="R33"/>
  <c r="O33"/>
  <c r="L33"/>
  <c r="J33"/>
  <c r="I33"/>
  <c r="E33"/>
  <c r="V32"/>
  <c r="T32"/>
  <c r="R32"/>
  <c r="O32"/>
  <c r="L32"/>
  <c r="J32"/>
  <c r="I32"/>
  <c r="E32"/>
  <c r="V31"/>
  <c r="T31"/>
  <c r="R31"/>
  <c r="O31"/>
  <c r="L31"/>
  <c r="J31"/>
  <c r="I31"/>
  <c r="E31"/>
  <c r="V30"/>
  <c r="T30"/>
  <c r="R30"/>
  <c r="O30"/>
  <c r="L30"/>
  <c r="J30"/>
  <c r="I30"/>
  <c r="E30"/>
  <c r="V29"/>
  <c r="T29"/>
  <c r="R29"/>
  <c r="O29"/>
  <c r="L29"/>
  <c r="J29"/>
  <c r="I29"/>
  <c r="E29"/>
  <c r="V28"/>
  <c r="T28"/>
  <c r="R28"/>
  <c r="O28"/>
  <c r="L28"/>
  <c r="J28"/>
  <c r="I28"/>
  <c r="E28"/>
  <c r="V27"/>
  <c r="T27"/>
  <c r="R27"/>
  <c r="O27"/>
  <c r="L27"/>
  <c r="J27"/>
  <c r="I27"/>
  <c r="E27"/>
  <c r="V26"/>
  <c r="T26"/>
  <c r="R26"/>
  <c r="O26"/>
  <c r="L26"/>
  <c r="J26"/>
  <c r="I26"/>
  <c r="E26"/>
  <c r="V25"/>
  <c r="T25"/>
  <c r="R25"/>
  <c r="O25"/>
  <c r="L25"/>
  <c r="J25"/>
  <c r="I25"/>
  <c r="E25"/>
  <c r="V24"/>
  <c r="T24"/>
  <c r="R24"/>
  <c r="O24"/>
  <c r="L24"/>
  <c r="J24"/>
  <c r="I24"/>
  <c r="E24"/>
  <c r="V23"/>
  <c r="T23"/>
  <c r="R23"/>
  <c r="O23"/>
  <c r="L23"/>
  <c r="J23"/>
  <c r="I23"/>
  <c r="E23"/>
  <c r="V22"/>
  <c r="T22"/>
  <c r="R22"/>
  <c r="O22"/>
  <c r="L22"/>
  <c r="J22"/>
  <c r="I22"/>
  <c r="E22"/>
  <c r="V21"/>
  <c r="T21"/>
  <c r="R21"/>
  <c r="O21"/>
  <c r="L21"/>
  <c r="J21"/>
  <c r="I21"/>
  <c r="E21"/>
  <c r="V20"/>
  <c r="T20"/>
  <c r="R20"/>
  <c r="O20"/>
  <c r="L20"/>
  <c r="J20"/>
  <c r="I20"/>
  <c r="E20"/>
  <c r="V19"/>
  <c r="T19"/>
  <c r="R19"/>
  <c r="O19"/>
  <c r="L19"/>
  <c r="J19"/>
  <c r="I19"/>
  <c r="E19"/>
  <c r="V18"/>
  <c r="T18"/>
  <c r="R18"/>
  <c r="O18"/>
  <c r="L18"/>
  <c r="J18"/>
  <c r="I18"/>
  <c r="E18"/>
  <c r="V17"/>
  <c r="T17"/>
  <c r="R17"/>
  <c r="O17"/>
  <c r="L17"/>
  <c r="J17"/>
  <c r="I17"/>
  <c r="E17"/>
  <c r="V16"/>
  <c r="T16"/>
  <c r="R16"/>
  <c r="O16"/>
  <c r="L16"/>
  <c r="J16"/>
  <c r="I16"/>
  <c r="E16"/>
  <c r="V15"/>
  <c r="T15"/>
  <c r="R15"/>
  <c r="O15"/>
  <c r="L15"/>
  <c r="J15"/>
  <c r="I15"/>
  <c r="E15"/>
  <c r="V14"/>
  <c r="T14"/>
  <c r="R14"/>
  <c r="O14"/>
  <c r="L14"/>
  <c r="J14"/>
  <c r="I14"/>
  <c r="E14"/>
  <c r="V13"/>
  <c r="T13"/>
  <c r="R13"/>
  <c r="O13"/>
  <c r="L13"/>
  <c r="J13"/>
  <c r="I13"/>
  <c r="E13"/>
  <c r="V12"/>
  <c r="T12"/>
  <c r="R12"/>
  <c r="O12"/>
  <c r="L12"/>
  <c r="J12"/>
  <c r="I12"/>
  <c r="E12"/>
  <c r="V11"/>
  <c r="T11"/>
  <c r="R11"/>
  <c r="O11"/>
  <c r="L11"/>
  <c r="J11"/>
  <c r="I11"/>
  <c r="E11"/>
  <c r="V10"/>
  <c r="T10"/>
  <c r="R10"/>
  <c r="Q10"/>
  <c r="O10"/>
  <c r="L10"/>
  <c r="J10"/>
  <c r="I10"/>
  <c r="E10"/>
  <c r="V9"/>
  <c r="T9"/>
  <c r="R9"/>
  <c r="Q9"/>
  <c r="O9"/>
  <c r="L9"/>
  <c r="J9"/>
  <c r="I9"/>
  <c r="E9"/>
  <c r="U20" i="2"/>
  <c r="T20"/>
  <c r="S20"/>
  <c r="R20"/>
  <c r="Q20"/>
  <c r="O20"/>
  <c r="N20"/>
  <c r="M20"/>
  <c r="L20"/>
  <c r="J20"/>
  <c r="I20"/>
  <c r="F20"/>
  <c r="E20"/>
  <c r="C20"/>
  <c r="V19"/>
  <c r="T19"/>
  <c r="R19"/>
  <c r="O19"/>
  <c r="N19"/>
  <c r="M19"/>
  <c r="L19"/>
  <c r="J19"/>
  <c r="I19"/>
  <c r="E19"/>
  <c r="V18"/>
  <c r="T18"/>
  <c r="R18"/>
  <c r="Q18"/>
  <c r="O18"/>
  <c r="N18"/>
  <c r="M18"/>
  <c r="L18"/>
  <c r="J18"/>
  <c r="I18"/>
  <c r="E18"/>
  <c r="V17"/>
  <c r="T17"/>
  <c r="R17"/>
  <c r="Q17"/>
  <c r="O17"/>
  <c r="N17"/>
  <c r="M17"/>
  <c r="L17"/>
  <c r="J17"/>
  <c r="I17"/>
  <c r="E17"/>
  <c r="V16"/>
  <c r="T16"/>
  <c r="R16"/>
  <c r="Q16"/>
  <c r="O16"/>
  <c r="N16"/>
  <c r="M16"/>
  <c r="L16"/>
  <c r="J16"/>
  <c r="I16"/>
  <c r="E16"/>
  <c r="V15"/>
  <c r="T15"/>
  <c r="R15"/>
  <c r="Q15"/>
  <c r="O15"/>
  <c r="N15"/>
  <c r="M15"/>
  <c r="L15"/>
  <c r="J15"/>
  <c r="I15"/>
  <c r="E15"/>
  <c r="V14"/>
  <c r="T14"/>
  <c r="R14"/>
  <c r="Q14"/>
  <c r="O14"/>
  <c r="N14"/>
  <c r="M14"/>
  <c r="L14"/>
  <c r="J14"/>
  <c r="I14"/>
  <c r="E14"/>
  <c r="V13"/>
  <c r="T13"/>
  <c r="R13"/>
  <c r="Q13"/>
  <c r="O13"/>
  <c r="N13"/>
  <c r="M13"/>
  <c r="L13"/>
  <c r="J13"/>
  <c r="I13"/>
  <c r="E13"/>
  <c r="V12"/>
  <c r="T12"/>
  <c r="R12"/>
  <c r="Q12"/>
  <c r="O12"/>
  <c r="N12"/>
  <c r="M12"/>
  <c r="L12"/>
  <c r="J12"/>
  <c r="I12"/>
  <c r="E12"/>
  <c r="V11"/>
  <c r="T11"/>
  <c r="R11"/>
  <c r="Q11"/>
  <c r="O11"/>
  <c r="N11"/>
  <c r="M11"/>
  <c r="L11"/>
  <c r="J11"/>
  <c r="I11"/>
  <c r="E11"/>
  <c r="V10"/>
  <c r="T10"/>
  <c r="R10"/>
  <c r="Q10"/>
  <c r="O10"/>
  <c r="N10"/>
  <c r="M10"/>
  <c r="L10"/>
  <c r="J10"/>
  <c r="I10"/>
  <c r="E10"/>
  <c r="V9"/>
  <c r="T9"/>
  <c r="R9"/>
  <c r="Q9"/>
  <c r="O9"/>
  <c r="N9"/>
  <c r="M9"/>
  <c r="L9"/>
  <c r="J9"/>
  <c r="I9"/>
  <c r="E9"/>
</calcChain>
</file>

<file path=xl/sharedStrings.xml><?xml version="1.0" encoding="utf-8"?>
<sst xmlns="http://schemas.openxmlformats.org/spreadsheetml/2006/main" count="138" uniqueCount="105">
  <si>
    <t>附件2：</t>
  </si>
  <si>
    <t>12345市民服务热线县（市、区）2020年第三季度工作效能考核评分表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</si>
  <si>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</si>
  <si>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</si>
  <si>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</si>
  <si>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</si>
  <si>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</si>
  <si>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</si>
  <si>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</si>
  <si>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</si>
  <si>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</si>
  <si>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</si>
  <si>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</si>
  <si>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</si>
  <si>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</si>
  <si>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</si>
  <si>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</si>
  <si>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</si>
  <si>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</si>
  <si>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</si>
  <si>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</si>
  <si>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</si>
  <si>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</si>
  <si>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</si>
  <si>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</si>
  <si>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</si>
  <si>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</si>
  <si>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</si>
  <si>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</si>
  <si>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吴川市政府</t>
  </si>
  <si>
    <t>霞山区政府</t>
  </si>
  <si>
    <t>赤坎区政府</t>
  </si>
  <si>
    <t>遂溪县政府</t>
  </si>
  <si>
    <t>雷州市政府</t>
  </si>
  <si>
    <t>湛江开发区管委会</t>
  </si>
  <si>
    <t>徐闻县政府</t>
  </si>
  <si>
    <t>坡头区政府</t>
  </si>
  <si>
    <t>麻章区政府</t>
  </si>
  <si>
    <t>湛江奋勇高新技术产业开发区管委会</t>
  </si>
  <si>
    <t>合计</t>
  </si>
  <si>
    <t xml:space="preserve">备注：1.本统计表统计的是6月21日至9月20日转派至各县(市、区）的工单，截止时间为9月29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</si>
  <si>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</si>
  <si>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12345市民服务热线市直属部门2020年第三季度工作效能考核评分表</t>
  </si>
  <si>
    <t>市公安局</t>
  </si>
  <si>
    <t>移动湛江分公司</t>
  </si>
  <si>
    <t>市卫生健康局</t>
  </si>
  <si>
    <t>市城市管理和综合执法局</t>
  </si>
  <si>
    <t>市人社局</t>
  </si>
  <si>
    <t>市水务投资集团</t>
  </si>
  <si>
    <t>湛江供电局</t>
  </si>
  <si>
    <t>电信湛江分公司</t>
  </si>
  <si>
    <t>市税务局</t>
  </si>
  <si>
    <t>市消防支队</t>
  </si>
  <si>
    <t>市交通运输局</t>
  </si>
  <si>
    <t>湛江银保监分局</t>
  </si>
  <si>
    <t>市生态环境局</t>
  </si>
  <si>
    <t>市水务局</t>
  </si>
  <si>
    <t>市教育局</t>
  </si>
  <si>
    <t>市公路事务中心</t>
  </si>
  <si>
    <t>联通湛江分公司</t>
  </si>
  <si>
    <t>市住建局</t>
  </si>
  <si>
    <t>市自然资源局</t>
  </si>
  <si>
    <t>市文化广电旅游体育局</t>
  </si>
  <si>
    <t>市烟草专卖局</t>
  </si>
  <si>
    <t>湛江农垦局</t>
  </si>
  <si>
    <t>市公交公司</t>
  </si>
  <si>
    <t>市市场监管局</t>
  </si>
  <si>
    <t>市国资委</t>
  </si>
  <si>
    <t>市国资公司</t>
  </si>
  <si>
    <t>市湖光岩风景区管理局</t>
  </si>
  <si>
    <t>市基投公司</t>
  </si>
  <si>
    <t>市物业管理总站</t>
  </si>
  <si>
    <t>广电网络湛江分公司</t>
  </si>
  <si>
    <t>市民政局</t>
  </si>
  <si>
    <t>湛江机场公司</t>
  </si>
  <si>
    <t>湛江新奥燃气有限公司</t>
  </si>
  <si>
    <t>市运河管理局</t>
  </si>
  <si>
    <t>湛汽集团</t>
  </si>
  <si>
    <t>湛江市邮政分公司</t>
  </si>
  <si>
    <t>市司法局</t>
  </si>
  <si>
    <t>省渔政总队湛江支队</t>
  </si>
  <si>
    <t>市发改局</t>
  </si>
  <si>
    <t>市广播电视台</t>
  </si>
  <si>
    <t>湛江海关</t>
  </si>
  <si>
    <t>人民银行湛江市中心支行</t>
  </si>
  <si>
    <t>湛江海事局</t>
  </si>
  <si>
    <t>市退役军人事务局</t>
  </si>
  <si>
    <t>市委军民融合办</t>
  </si>
  <si>
    <t>湛江日报社</t>
  </si>
  <si>
    <t>市医保局</t>
  </si>
  <si>
    <t>市公积金中心</t>
  </si>
  <si>
    <t>市商务局</t>
  </si>
  <si>
    <t>市残联</t>
  </si>
  <si>
    <t>铁塔湛江分公司</t>
  </si>
  <si>
    <t>市交投集团</t>
  </si>
  <si>
    <t>市政数局</t>
  </si>
  <si>
    <t>市农业农村局</t>
  </si>
  <si>
    <t>市粮食和物资储备局</t>
  </si>
  <si>
    <t>市气象局</t>
  </si>
  <si>
    <t>市财政局</t>
  </si>
  <si>
    <t>市城市更新局</t>
  </si>
  <si>
    <t>市审计局</t>
  </si>
  <si>
    <t>非成员单位</t>
  </si>
  <si>
    <t xml:space="preserve">备注：1.本统计表统计的是6月21日至9月20日转派至各市直属部门的工单，截止时间为9月29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  <phoneticPr fontId="6" type="noConversion"/>
  </si>
  <si>
    <t>中林集团雷州林业局
有限公司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</si>
</sst>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_ "/>
    <numFmt numFmtId="178" formatCode="0.0%"/>
  </numFmts>
  <fonts count="13">
    <font>
      <sz val="12"/>
      <name val="宋体"/>
      <charset val="134"/>
    </font>
    <font>
      <b/>
      <sz val="20"/>
      <name val="宋体"/>
      <family val="3"/>
      <charset val="134"/>
    </font>
    <font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0"/>
      <name val="仿宋_GB2312"/>
      <family val="3"/>
      <charset val="134"/>
    </font>
    <font>
      <sz val="12"/>
      <color indexed="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color indexed="0"/>
      <name val="仿宋_GB2312"/>
      <family val="3"/>
      <charset val="134"/>
    </font>
    <font>
      <sz val="9"/>
      <name val="宋体"/>
      <family val="3"/>
      <charset val="134"/>
    </font>
    <font>
      <sz val="11"/>
      <color indexed="0"/>
      <name val="宋体"/>
      <family val="3"/>
      <charset val="134"/>
    </font>
    <font>
      <sz val="11"/>
      <color indexed="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6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8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177" fontId="0" fillId="0" borderId="11" xfId="0" applyNumberForma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0" fontId="0" fillId="0" borderId="0" xfId="0" applyNumberForma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9" fontId="7" fillId="0" borderId="0" xfId="0" applyNumberFormat="1" applyFont="1">
      <alignment vertical="center"/>
    </xf>
    <xf numFmtId="9" fontId="7" fillId="0" borderId="6" xfId="0" applyNumberFormat="1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/>
    </xf>
    <xf numFmtId="178" fontId="7" fillId="0" borderId="0" xfId="0" applyNumberFormat="1" applyFont="1">
      <alignment vertical="center"/>
    </xf>
    <xf numFmtId="178" fontId="7" fillId="0" borderId="6" xfId="0" applyNumberFormat="1" applyFont="1" applyFill="1" applyBorder="1" applyAlignment="1">
      <alignment horizontal="center" vertical="center" wrapText="1"/>
    </xf>
    <xf numFmtId="178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177" fontId="2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178" fontId="2" fillId="0" borderId="4" xfId="0" applyNumberFormat="1" applyFont="1" applyBorder="1" applyAlignment="1">
      <alignment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176" fontId="8" fillId="0" borderId="9" xfId="0" applyNumberFormat="1" applyFont="1" applyFill="1" applyBorder="1" applyAlignment="1">
      <alignment horizontal="center" vertical="center" textRotation="255" wrapText="1"/>
    </xf>
    <xf numFmtId="176" fontId="8" fillId="0" borderId="10" xfId="0" applyNumberFormat="1" applyFont="1" applyFill="1" applyBorder="1" applyAlignment="1">
      <alignment horizontal="center" vertical="center" textRotation="255" wrapText="1"/>
    </xf>
    <xf numFmtId="176" fontId="8" fillId="0" borderId="6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textRotation="255" wrapText="1"/>
    </xf>
    <xf numFmtId="176" fontId="7" fillId="0" borderId="2" xfId="0" applyNumberFormat="1" applyFont="1" applyFill="1" applyBorder="1" applyAlignment="1">
      <alignment horizontal="center" vertical="center" textRotation="255" wrapText="1"/>
    </xf>
    <xf numFmtId="0" fontId="0" fillId="0" borderId="0" xfId="0" applyNumberFormat="1" applyFill="1" applyAlignment="1">
      <alignment horizontal="left" vertical="top" wrapText="1"/>
    </xf>
    <xf numFmtId="0" fontId="0" fillId="0" borderId="0" xfId="0" applyNumberFormat="1" applyFont="1" applyFill="1" applyAlignment="1">
      <alignment horizontal="left" vertical="top" wrapText="1"/>
    </xf>
    <xf numFmtId="177" fontId="0" fillId="0" borderId="0" xfId="0" applyNumberFormat="1" applyFont="1" applyFill="1" applyAlignment="1">
      <alignment horizontal="center" vertical="center" wrapText="1"/>
    </xf>
    <xf numFmtId="177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Font="1" applyFill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9" fontId="7" fillId="0" borderId="2" xfId="0" applyNumberFormat="1" applyFont="1" applyFill="1" applyBorder="1" applyAlignment="1">
      <alignment horizontal="center" vertical="center" textRotation="255" wrapText="1"/>
    </xf>
    <xf numFmtId="0" fontId="7" fillId="0" borderId="1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9" xfId="0" applyNumberFormat="1" applyFont="1" applyFill="1" applyBorder="1" applyAlignment="1">
      <alignment horizontal="center" vertical="center" textRotation="255" wrapText="1"/>
    </xf>
    <xf numFmtId="177" fontId="0" fillId="0" borderId="10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 textRotation="255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479;&#35745;/&#26376;&#25253;/2020&#24180;/9&#26376;/9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1269</v>
          </cell>
          <cell r="D3">
            <v>1316</v>
          </cell>
          <cell r="E3">
            <v>1144</v>
          </cell>
          <cell r="F3">
            <v>3729</v>
          </cell>
          <cell r="G3">
            <v>1269</v>
          </cell>
          <cell r="H3">
            <v>1269</v>
          </cell>
          <cell r="I3">
            <v>0</v>
          </cell>
          <cell r="J3">
            <v>1</v>
          </cell>
          <cell r="K3">
            <v>1</v>
          </cell>
          <cell r="L3">
            <v>0</v>
          </cell>
          <cell r="M3">
            <v>11</v>
          </cell>
          <cell r="N3">
            <v>11</v>
          </cell>
        </row>
        <row r="4">
          <cell r="B4" t="str">
            <v>霞山区政府</v>
          </cell>
          <cell r="C4">
            <v>992</v>
          </cell>
          <cell r="D4">
            <v>834</v>
          </cell>
          <cell r="E4">
            <v>829</v>
          </cell>
          <cell r="F4">
            <v>2655</v>
          </cell>
          <cell r="G4">
            <v>992</v>
          </cell>
          <cell r="H4">
            <v>992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8</v>
          </cell>
          <cell r="N4">
            <v>8</v>
          </cell>
        </row>
        <row r="5">
          <cell r="B5" t="str">
            <v>雷州市政府</v>
          </cell>
          <cell r="C5">
            <v>875</v>
          </cell>
          <cell r="D5">
            <v>761</v>
          </cell>
          <cell r="E5">
            <v>794</v>
          </cell>
          <cell r="F5">
            <v>2430</v>
          </cell>
          <cell r="G5">
            <v>874</v>
          </cell>
          <cell r="H5">
            <v>874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14</v>
          </cell>
          <cell r="N5">
            <v>14</v>
          </cell>
        </row>
        <row r="6">
          <cell r="B6" t="str">
            <v>吴川市政府</v>
          </cell>
          <cell r="C6">
            <v>810</v>
          </cell>
          <cell r="D6">
            <v>814</v>
          </cell>
          <cell r="E6">
            <v>728</v>
          </cell>
          <cell r="F6">
            <v>2352</v>
          </cell>
          <cell r="G6">
            <v>810</v>
          </cell>
          <cell r="H6">
            <v>810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3</v>
          </cell>
          <cell r="N6">
            <v>3</v>
          </cell>
        </row>
        <row r="7">
          <cell r="B7" t="str">
            <v>赤坎区政府</v>
          </cell>
          <cell r="C7">
            <v>721</v>
          </cell>
          <cell r="D7">
            <v>827</v>
          </cell>
          <cell r="E7">
            <v>730</v>
          </cell>
          <cell r="F7">
            <v>2278</v>
          </cell>
          <cell r="G7">
            <v>721</v>
          </cell>
          <cell r="H7">
            <v>721</v>
          </cell>
          <cell r="I7">
            <v>0</v>
          </cell>
          <cell r="J7">
            <v>1</v>
          </cell>
          <cell r="K7">
            <v>1</v>
          </cell>
          <cell r="L7">
            <v>0</v>
          </cell>
          <cell r="M7">
            <v>12</v>
          </cell>
          <cell r="N7">
            <v>12</v>
          </cell>
        </row>
        <row r="8">
          <cell r="B8" t="str">
            <v>湛江开发区管委会</v>
          </cell>
          <cell r="C8">
            <v>618</v>
          </cell>
          <cell r="D8">
            <v>625</v>
          </cell>
          <cell r="E8">
            <v>539</v>
          </cell>
          <cell r="F8">
            <v>1782</v>
          </cell>
          <cell r="G8">
            <v>618</v>
          </cell>
          <cell r="H8">
            <v>618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5</v>
          </cell>
          <cell r="N8">
            <v>5</v>
          </cell>
        </row>
        <row r="9">
          <cell r="B9" t="str">
            <v>遂溪县政府</v>
          </cell>
          <cell r="C9">
            <v>583</v>
          </cell>
          <cell r="D9">
            <v>703</v>
          </cell>
          <cell r="E9">
            <v>618</v>
          </cell>
          <cell r="F9">
            <v>1904</v>
          </cell>
          <cell r="G9">
            <v>583</v>
          </cell>
          <cell r="H9">
            <v>583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5</v>
          </cell>
          <cell r="N9">
            <v>5</v>
          </cell>
        </row>
        <row r="10">
          <cell r="B10" t="str">
            <v>徐闻县政府</v>
          </cell>
          <cell r="C10">
            <v>473</v>
          </cell>
          <cell r="D10">
            <v>415</v>
          </cell>
          <cell r="E10">
            <v>371</v>
          </cell>
          <cell r="F10">
            <v>1259</v>
          </cell>
          <cell r="G10">
            <v>473</v>
          </cell>
          <cell r="H10">
            <v>473</v>
          </cell>
          <cell r="I10">
            <v>0</v>
          </cell>
          <cell r="J10">
            <v>1</v>
          </cell>
          <cell r="K10">
            <v>1</v>
          </cell>
          <cell r="L10">
            <v>0</v>
          </cell>
          <cell r="M10">
            <v>8</v>
          </cell>
          <cell r="N10">
            <v>8</v>
          </cell>
        </row>
        <row r="11">
          <cell r="B11" t="str">
            <v>麻章区政府</v>
          </cell>
          <cell r="C11">
            <v>364</v>
          </cell>
          <cell r="D11">
            <v>284</v>
          </cell>
          <cell r="E11">
            <v>322</v>
          </cell>
          <cell r="F11">
            <v>970</v>
          </cell>
          <cell r="G11">
            <v>364</v>
          </cell>
          <cell r="H11">
            <v>364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10</v>
          </cell>
          <cell r="N11">
            <v>10</v>
          </cell>
        </row>
        <row r="12">
          <cell r="B12" t="str">
            <v>坡头区政府</v>
          </cell>
          <cell r="C12">
            <v>268</v>
          </cell>
          <cell r="D12">
            <v>265</v>
          </cell>
          <cell r="E12">
            <v>248</v>
          </cell>
          <cell r="F12">
            <v>781</v>
          </cell>
          <cell r="G12">
            <v>268</v>
          </cell>
          <cell r="H12">
            <v>268</v>
          </cell>
          <cell r="I12">
            <v>0</v>
          </cell>
          <cell r="J12">
            <v>1</v>
          </cell>
          <cell r="K12">
            <v>1</v>
          </cell>
          <cell r="L12">
            <v>0</v>
          </cell>
          <cell r="M12">
            <v>2</v>
          </cell>
          <cell r="N12">
            <v>2</v>
          </cell>
        </row>
        <row r="13">
          <cell r="B13" t="str">
            <v>湛江奋勇高新技术产业开发区管委会</v>
          </cell>
          <cell r="C13">
            <v>13</v>
          </cell>
          <cell r="D13">
            <v>9</v>
          </cell>
          <cell r="E13">
            <v>6</v>
          </cell>
          <cell r="F13">
            <v>28</v>
          </cell>
          <cell r="G13">
            <v>13</v>
          </cell>
          <cell r="H13">
            <v>13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6"/>
  <sheetViews>
    <sheetView workbookViewId="0">
      <selection activeCell="W20" sqref="A4:W20"/>
    </sheetView>
  </sheetViews>
  <sheetFormatPr defaultColWidth="9" defaultRowHeight="14.25"/>
  <cols>
    <col min="1" max="1" width="5.5" style="4" customWidth="1"/>
    <col min="2" max="2" width="18.125" style="1" customWidth="1"/>
    <col min="3" max="3" width="5.625" customWidth="1"/>
    <col min="4" max="4" width="5.375" customWidth="1"/>
    <col min="5" max="5" width="5.625" customWidth="1"/>
    <col min="6" max="6" width="4.625" customWidth="1"/>
    <col min="7" max="7" width="6.625" style="5" customWidth="1"/>
    <col min="8" max="8" width="5.125" customWidth="1"/>
    <col min="9" max="9" width="5.625" customWidth="1"/>
    <col min="10" max="10" width="7.625" style="6" customWidth="1"/>
    <col min="11" max="11" width="5.25" customWidth="1"/>
    <col min="12" max="12" width="5.625" customWidth="1"/>
    <col min="13" max="14" width="5.125" customWidth="1"/>
    <col min="15" max="15" width="6.625" style="6" customWidth="1"/>
    <col min="16" max="16" width="5.25" customWidth="1"/>
    <col min="17" max="17" width="6.625" style="46" customWidth="1"/>
    <col min="18" max="18" width="6.625" style="9" customWidth="1"/>
    <col min="19" max="19" width="5.625" style="47" customWidth="1"/>
    <col min="20" max="20" width="5.875" style="9" customWidth="1"/>
    <col min="21" max="21" width="5.25" style="10" customWidth="1"/>
    <col min="22" max="22" width="6.625" customWidth="1"/>
    <col min="23" max="23" width="6.125" customWidth="1"/>
  </cols>
  <sheetData>
    <row r="1" spans="1:23">
      <c r="A1" s="120" t="s">
        <v>0</v>
      </c>
      <c r="B1" s="121"/>
    </row>
    <row r="2" spans="1:23" ht="20.100000000000001" customHeight="1">
      <c r="A2" s="93" t="s">
        <v>1</v>
      </c>
      <c r="B2" s="94"/>
      <c r="C2" s="95"/>
      <c r="D2" s="95"/>
      <c r="E2" s="95"/>
      <c r="F2" s="95"/>
      <c r="G2" s="96"/>
      <c r="H2" s="95"/>
      <c r="I2" s="95"/>
      <c r="J2" s="97"/>
      <c r="K2" s="95"/>
      <c r="L2" s="95"/>
      <c r="M2" s="95"/>
      <c r="N2" s="95"/>
      <c r="O2" s="97"/>
      <c r="P2" s="95"/>
      <c r="Q2" s="98"/>
      <c r="R2" s="99"/>
      <c r="S2" s="100"/>
      <c r="T2" s="99"/>
      <c r="U2" s="101"/>
      <c r="V2" s="102"/>
      <c r="W2" s="95"/>
    </row>
    <row r="3" spans="1:23" ht="14.1" customHeight="1">
      <c r="A3" s="103"/>
      <c r="B3" s="104"/>
      <c r="C3" s="102"/>
      <c r="D3" s="102"/>
      <c r="E3" s="103"/>
      <c r="F3" s="103"/>
      <c r="G3" s="105"/>
      <c r="H3" s="103"/>
      <c r="I3" s="103"/>
      <c r="J3" s="106"/>
      <c r="K3" s="103"/>
      <c r="L3" s="103"/>
      <c r="M3" s="103"/>
      <c r="N3" s="103"/>
      <c r="O3" s="106"/>
      <c r="P3" s="103"/>
      <c r="Q3" s="107"/>
      <c r="R3" s="108"/>
      <c r="S3" s="109"/>
      <c r="T3" s="108"/>
      <c r="U3" s="110"/>
      <c r="V3" s="103"/>
      <c r="W3" s="103"/>
    </row>
    <row r="4" spans="1:23" ht="20.100000000000001" customHeight="1">
      <c r="A4" s="122" t="s">
        <v>2</v>
      </c>
      <c r="B4" s="123" t="s">
        <v>3</v>
      </c>
      <c r="C4" s="111" t="s">
        <v>4</v>
      </c>
      <c r="D4" s="111"/>
      <c r="E4" s="112" t="s">
        <v>5</v>
      </c>
      <c r="F4" s="112"/>
      <c r="G4" s="113"/>
      <c r="H4" s="112"/>
      <c r="I4" s="112" t="s">
        <v>6</v>
      </c>
      <c r="J4" s="114"/>
      <c r="K4" s="112"/>
      <c r="L4" s="112" t="s">
        <v>7</v>
      </c>
      <c r="M4" s="112"/>
      <c r="N4" s="112"/>
      <c r="O4" s="112"/>
      <c r="P4" s="112"/>
      <c r="Q4" s="115" t="s">
        <v>8</v>
      </c>
      <c r="R4" s="115"/>
      <c r="S4" s="115"/>
      <c r="T4" s="115" t="s">
        <v>9</v>
      </c>
      <c r="U4" s="116"/>
      <c r="V4" s="90" t="s">
        <v>10</v>
      </c>
      <c r="W4" s="91" t="s">
        <v>11</v>
      </c>
    </row>
    <row r="5" spans="1:23" ht="12" customHeight="1">
      <c r="A5" s="122"/>
      <c r="B5" s="124"/>
      <c r="C5" s="111"/>
      <c r="D5" s="111"/>
      <c r="E5" s="112"/>
      <c r="F5" s="112"/>
      <c r="G5" s="113"/>
      <c r="H5" s="112"/>
      <c r="I5" s="112"/>
      <c r="J5" s="114"/>
      <c r="K5" s="112"/>
      <c r="L5" s="112"/>
      <c r="M5" s="112"/>
      <c r="N5" s="112"/>
      <c r="O5" s="112"/>
      <c r="P5" s="112"/>
      <c r="Q5" s="115"/>
      <c r="R5" s="115"/>
      <c r="S5" s="115"/>
      <c r="T5" s="115"/>
      <c r="U5" s="116"/>
      <c r="V5" s="90"/>
      <c r="W5" s="92"/>
    </row>
    <row r="6" spans="1:23" ht="26.1" customHeight="1">
      <c r="A6" s="122"/>
      <c r="B6" s="124"/>
      <c r="C6" s="92" t="s">
        <v>12</v>
      </c>
      <c r="D6" s="92" t="s">
        <v>13</v>
      </c>
      <c r="E6" s="92" t="s">
        <v>14</v>
      </c>
      <c r="F6" s="92" t="s">
        <v>15</v>
      </c>
      <c r="G6" s="119" t="s">
        <v>16</v>
      </c>
      <c r="H6" s="92" t="s">
        <v>13</v>
      </c>
      <c r="I6" s="92" t="s">
        <v>17</v>
      </c>
      <c r="J6" s="117" t="s">
        <v>18</v>
      </c>
      <c r="K6" s="92" t="s">
        <v>13</v>
      </c>
      <c r="L6" s="92" t="s">
        <v>19</v>
      </c>
      <c r="M6" s="118" t="s">
        <v>20</v>
      </c>
      <c r="N6" s="92" t="s">
        <v>21</v>
      </c>
      <c r="O6" s="92" t="s">
        <v>22</v>
      </c>
      <c r="P6" s="92" t="s">
        <v>13</v>
      </c>
      <c r="Q6" s="88" t="s">
        <v>23</v>
      </c>
      <c r="R6" s="88" t="s">
        <v>24</v>
      </c>
      <c r="S6" s="88" t="s">
        <v>25</v>
      </c>
      <c r="T6" s="88" t="s">
        <v>26</v>
      </c>
      <c r="U6" s="89" t="s">
        <v>27</v>
      </c>
      <c r="V6" s="90"/>
      <c r="W6" s="92"/>
    </row>
    <row r="7" spans="1:23" ht="26.1" customHeight="1">
      <c r="A7" s="122"/>
      <c r="B7" s="124"/>
      <c r="C7" s="92"/>
      <c r="D7" s="92"/>
      <c r="E7" s="92"/>
      <c r="F7" s="92"/>
      <c r="G7" s="119"/>
      <c r="H7" s="92"/>
      <c r="I7" s="92"/>
      <c r="J7" s="117"/>
      <c r="K7" s="92"/>
      <c r="L7" s="92"/>
      <c r="M7" s="118"/>
      <c r="N7" s="92"/>
      <c r="O7" s="92"/>
      <c r="P7" s="92"/>
      <c r="Q7" s="88"/>
      <c r="R7" s="88"/>
      <c r="S7" s="88"/>
      <c r="T7" s="88"/>
      <c r="U7" s="89"/>
      <c r="V7" s="90"/>
      <c r="W7" s="92"/>
    </row>
    <row r="8" spans="1:23" ht="25.5" customHeight="1">
      <c r="A8" s="122"/>
      <c r="B8" s="124"/>
      <c r="C8" s="92"/>
      <c r="D8" s="92"/>
      <c r="E8" s="92"/>
      <c r="F8" s="92"/>
      <c r="G8" s="119"/>
      <c r="H8" s="92"/>
      <c r="I8" s="92"/>
      <c r="J8" s="117"/>
      <c r="K8" s="92"/>
      <c r="L8" s="92"/>
      <c r="M8" s="118"/>
      <c r="N8" s="92"/>
      <c r="O8" s="92"/>
      <c r="P8" s="92"/>
      <c r="Q8" s="88"/>
      <c r="R8" s="88"/>
      <c r="S8" s="88"/>
      <c r="T8" s="88"/>
      <c r="U8" s="89"/>
      <c r="V8" s="90"/>
      <c r="W8" s="92"/>
    </row>
    <row r="9" spans="1:23" s="61" customFormat="1" ht="30" customHeight="1">
      <c r="A9" s="70">
        <v>1</v>
      </c>
      <c r="B9" s="77" t="s">
        <v>28</v>
      </c>
      <c r="C9" s="71">
        <v>3729</v>
      </c>
      <c r="D9" s="71">
        <v>10</v>
      </c>
      <c r="E9" s="68">
        <f t="shared" ref="E9:E19" si="0">C9-F9</f>
        <v>3729</v>
      </c>
      <c r="F9" s="68">
        <v>0</v>
      </c>
      <c r="G9" s="55">
        <v>1</v>
      </c>
      <c r="H9" s="68">
        <v>30</v>
      </c>
      <c r="I9" s="68">
        <f t="shared" ref="I9:I20" si="1">E9</f>
        <v>3729</v>
      </c>
      <c r="J9" s="72">
        <f t="shared" ref="J9:J20" si="2">I9/C9</f>
        <v>1</v>
      </c>
      <c r="K9" s="71">
        <v>30</v>
      </c>
      <c r="L9" s="68">
        <f t="shared" ref="L9:L19" si="3">I9-M9-N9</f>
        <v>3717</v>
      </c>
      <c r="M9" s="68">
        <f>VLOOKUP(B:B,'[1]县（市、区） (2)'!$B$3:$K$13,10,FALSE)</f>
        <v>1</v>
      </c>
      <c r="N9" s="68">
        <f>VLOOKUP(B:B,'[1]县（市、区） (2)'!$B$3:$N$13,13,FALSE)</f>
        <v>11</v>
      </c>
      <c r="O9" s="73">
        <f t="shared" ref="O9:O20" si="4">L9/(I9-N9)</f>
        <v>0.99973103819257703</v>
      </c>
      <c r="P9" s="71">
        <v>30</v>
      </c>
      <c r="Q9" s="63">
        <f t="shared" ref="Q9:Q18" si="5">(C9-356)/356*5</f>
        <v>47.373595505617999</v>
      </c>
      <c r="R9" s="63">
        <f t="shared" ref="R9:R19" si="6">L9*0.01</f>
        <v>37.17</v>
      </c>
      <c r="S9" s="74">
        <v>5</v>
      </c>
      <c r="T9" s="78">
        <f t="shared" ref="T9:T19" si="7">M9*0.2</f>
        <v>0.2</v>
      </c>
      <c r="U9" s="79">
        <v>0</v>
      </c>
      <c r="V9" s="63">
        <f t="shared" ref="V9:V19" si="8">D9+H9+K9+P9+Q9+R9+S9-T9-U9</f>
        <v>189.343595505618</v>
      </c>
      <c r="W9" s="71">
        <v>1</v>
      </c>
    </row>
    <row r="10" spans="1:23" s="61" customFormat="1" ht="30" customHeight="1">
      <c r="A10" s="70">
        <v>2</v>
      </c>
      <c r="B10" s="77" t="s">
        <v>29</v>
      </c>
      <c r="C10" s="71">
        <v>2352</v>
      </c>
      <c r="D10" s="71">
        <v>10</v>
      </c>
      <c r="E10" s="68">
        <f t="shared" si="0"/>
        <v>2352</v>
      </c>
      <c r="F10" s="68">
        <v>0</v>
      </c>
      <c r="G10" s="55">
        <v>1</v>
      </c>
      <c r="H10" s="68">
        <v>30</v>
      </c>
      <c r="I10" s="68">
        <f t="shared" si="1"/>
        <v>2352</v>
      </c>
      <c r="J10" s="72">
        <f t="shared" si="2"/>
        <v>1</v>
      </c>
      <c r="K10" s="71">
        <v>30</v>
      </c>
      <c r="L10" s="68">
        <f t="shared" si="3"/>
        <v>2349</v>
      </c>
      <c r="M10" s="68">
        <f>VLOOKUP(B:B,'[1]县（市、区） (2)'!$B$3:$K$13,10,FALSE)</f>
        <v>0</v>
      </c>
      <c r="N10" s="68">
        <f>VLOOKUP(B:B,'[1]县（市、区） (2)'!$B$3:$N$13,13,FALSE)</f>
        <v>3</v>
      </c>
      <c r="O10" s="73">
        <f t="shared" si="4"/>
        <v>1</v>
      </c>
      <c r="P10" s="71">
        <v>30</v>
      </c>
      <c r="Q10" s="63">
        <f t="shared" si="5"/>
        <v>28.033707865168498</v>
      </c>
      <c r="R10" s="63">
        <f t="shared" si="6"/>
        <v>23.49</v>
      </c>
      <c r="S10" s="74">
        <v>2</v>
      </c>
      <c r="T10" s="78">
        <f t="shared" si="7"/>
        <v>0</v>
      </c>
      <c r="U10" s="79">
        <v>0</v>
      </c>
      <c r="V10" s="63">
        <f t="shared" si="8"/>
        <v>153.523707865169</v>
      </c>
      <c r="W10" s="71">
        <v>2</v>
      </c>
    </row>
    <row r="11" spans="1:23" s="61" customFormat="1" ht="30" customHeight="1">
      <c r="A11" s="70">
        <v>3</v>
      </c>
      <c r="B11" s="77" t="s">
        <v>30</v>
      </c>
      <c r="C11" s="71">
        <v>2655</v>
      </c>
      <c r="D11" s="71">
        <v>10</v>
      </c>
      <c r="E11" s="68">
        <f t="shared" si="0"/>
        <v>2655</v>
      </c>
      <c r="F11" s="68">
        <v>0</v>
      </c>
      <c r="G11" s="55">
        <v>1</v>
      </c>
      <c r="H11" s="68">
        <v>30</v>
      </c>
      <c r="I11" s="68">
        <f t="shared" si="1"/>
        <v>2655</v>
      </c>
      <c r="J11" s="72">
        <f t="shared" si="2"/>
        <v>1</v>
      </c>
      <c r="K11" s="71">
        <v>30</v>
      </c>
      <c r="L11" s="68">
        <f t="shared" si="3"/>
        <v>2647</v>
      </c>
      <c r="M11" s="68">
        <f>VLOOKUP(B:B,'[1]县（市、区） (2)'!$B$3:$K$13,10,FALSE)</f>
        <v>0</v>
      </c>
      <c r="N11" s="68">
        <f>VLOOKUP(B:B,'[1]县（市、区） (2)'!$B$3:$N$13,13,FALSE)</f>
        <v>8</v>
      </c>
      <c r="O11" s="73">
        <f t="shared" si="4"/>
        <v>1</v>
      </c>
      <c r="P11" s="68">
        <v>30</v>
      </c>
      <c r="Q11" s="63">
        <f t="shared" si="5"/>
        <v>32.289325842696599</v>
      </c>
      <c r="R11" s="63">
        <f t="shared" si="6"/>
        <v>26.47</v>
      </c>
      <c r="S11" s="74">
        <v>2</v>
      </c>
      <c r="T11" s="78">
        <f t="shared" si="7"/>
        <v>0</v>
      </c>
      <c r="U11" s="79">
        <v>9</v>
      </c>
      <c r="V11" s="63">
        <f t="shared" si="8"/>
        <v>151.759325842697</v>
      </c>
      <c r="W11" s="71">
        <v>3</v>
      </c>
    </row>
    <row r="12" spans="1:23" s="61" customFormat="1" ht="30" customHeight="1">
      <c r="A12" s="70">
        <v>4</v>
      </c>
      <c r="B12" s="77" t="s">
        <v>31</v>
      </c>
      <c r="C12" s="71">
        <v>2278</v>
      </c>
      <c r="D12" s="71">
        <v>10</v>
      </c>
      <c r="E12" s="68">
        <f t="shared" si="0"/>
        <v>2278</v>
      </c>
      <c r="F12" s="68">
        <v>0</v>
      </c>
      <c r="G12" s="55">
        <v>1</v>
      </c>
      <c r="H12" s="68">
        <v>30</v>
      </c>
      <c r="I12" s="68">
        <f t="shared" si="1"/>
        <v>2278</v>
      </c>
      <c r="J12" s="72">
        <f t="shared" si="2"/>
        <v>1</v>
      </c>
      <c r="K12" s="71">
        <v>30</v>
      </c>
      <c r="L12" s="68">
        <f t="shared" si="3"/>
        <v>2265</v>
      </c>
      <c r="M12" s="68">
        <f>VLOOKUP(B:B,'[1]县（市、区） (2)'!$B$3:$K$13,10,FALSE)</f>
        <v>1</v>
      </c>
      <c r="N12" s="68">
        <f>VLOOKUP(B:B,'[1]县（市、区） (2)'!$B$3:$N$13,13,FALSE)</f>
        <v>12</v>
      </c>
      <c r="O12" s="73">
        <f t="shared" si="4"/>
        <v>0.99955869373345096</v>
      </c>
      <c r="P12" s="68">
        <v>30</v>
      </c>
      <c r="Q12" s="63">
        <f t="shared" si="5"/>
        <v>26.9943820224719</v>
      </c>
      <c r="R12" s="63">
        <f t="shared" si="6"/>
        <v>22.65</v>
      </c>
      <c r="S12" s="74">
        <v>3</v>
      </c>
      <c r="T12" s="78">
        <f t="shared" si="7"/>
        <v>0.2</v>
      </c>
      <c r="U12" s="79">
        <v>0</v>
      </c>
      <c r="V12" s="63">
        <f t="shared" si="8"/>
        <v>152.44438202247201</v>
      </c>
      <c r="W12" s="71">
        <v>4</v>
      </c>
    </row>
    <row r="13" spans="1:23" s="61" customFormat="1" ht="30" customHeight="1">
      <c r="A13" s="70">
        <v>5</v>
      </c>
      <c r="B13" s="77" t="s">
        <v>32</v>
      </c>
      <c r="C13" s="71">
        <v>1904</v>
      </c>
      <c r="D13" s="71">
        <v>10</v>
      </c>
      <c r="E13" s="68">
        <f t="shared" si="0"/>
        <v>1904</v>
      </c>
      <c r="F13" s="68">
        <v>0</v>
      </c>
      <c r="G13" s="55">
        <v>1</v>
      </c>
      <c r="H13" s="68">
        <v>30</v>
      </c>
      <c r="I13" s="68">
        <f t="shared" si="1"/>
        <v>1904</v>
      </c>
      <c r="J13" s="72">
        <f t="shared" si="2"/>
        <v>1</v>
      </c>
      <c r="K13" s="71">
        <v>30</v>
      </c>
      <c r="L13" s="68">
        <f t="shared" si="3"/>
        <v>1899</v>
      </c>
      <c r="M13" s="68">
        <f>VLOOKUP(B:B,'[1]县（市、区） (2)'!$B$3:$K$13,10,FALSE)</f>
        <v>0</v>
      </c>
      <c r="N13" s="68">
        <f>VLOOKUP(B:B,'[1]县（市、区） (2)'!$B$3:$N$13,13,FALSE)</f>
        <v>5</v>
      </c>
      <c r="O13" s="73">
        <f t="shared" si="4"/>
        <v>1</v>
      </c>
      <c r="P13" s="71">
        <v>30</v>
      </c>
      <c r="Q13" s="63">
        <f t="shared" si="5"/>
        <v>21.741573033707901</v>
      </c>
      <c r="R13" s="63">
        <f t="shared" si="6"/>
        <v>18.989999999999998</v>
      </c>
      <c r="S13" s="74">
        <v>8</v>
      </c>
      <c r="T13" s="78">
        <f t="shared" si="7"/>
        <v>0</v>
      </c>
      <c r="U13" s="79">
        <v>0</v>
      </c>
      <c r="V13" s="63">
        <f t="shared" si="8"/>
        <v>148.731573033708</v>
      </c>
      <c r="W13" s="71">
        <v>5</v>
      </c>
    </row>
    <row r="14" spans="1:23" s="61" customFormat="1" ht="30" customHeight="1">
      <c r="A14" s="70">
        <v>6</v>
      </c>
      <c r="B14" s="77" t="s">
        <v>33</v>
      </c>
      <c r="C14" s="71">
        <v>2430</v>
      </c>
      <c r="D14" s="71">
        <v>10</v>
      </c>
      <c r="E14" s="68">
        <f t="shared" si="0"/>
        <v>2430</v>
      </c>
      <c r="F14" s="68">
        <v>0</v>
      </c>
      <c r="G14" s="55">
        <v>1</v>
      </c>
      <c r="H14" s="68">
        <v>30</v>
      </c>
      <c r="I14" s="68">
        <f t="shared" si="1"/>
        <v>2430</v>
      </c>
      <c r="J14" s="72">
        <f t="shared" si="2"/>
        <v>1</v>
      </c>
      <c r="K14" s="71">
        <v>30</v>
      </c>
      <c r="L14" s="68">
        <f t="shared" si="3"/>
        <v>2416</v>
      </c>
      <c r="M14" s="68">
        <f>VLOOKUP(B:B,'[1]县（市、区） (2)'!$B$3:$K$13,10,FALSE)</f>
        <v>0</v>
      </c>
      <c r="N14" s="68">
        <f>VLOOKUP(B:B,'[1]县（市、区） (2)'!$B$3:$N$13,13,FALSE)</f>
        <v>14</v>
      </c>
      <c r="O14" s="73">
        <f t="shared" si="4"/>
        <v>1</v>
      </c>
      <c r="P14" s="71">
        <v>30</v>
      </c>
      <c r="Q14" s="63">
        <f t="shared" si="5"/>
        <v>29.129213483146099</v>
      </c>
      <c r="R14" s="63">
        <f t="shared" si="6"/>
        <v>24.16</v>
      </c>
      <c r="S14" s="74">
        <v>3</v>
      </c>
      <c r="T14" s="78">
        <f t="shared" si="7"/>
        <v>0</v>
      </c>
      <c r="U14" s="79">
        <v>8</v>
      </c>
      <c r="V14" s="63">
        <f t="shared" si="8"/>
        <v>148.289213483146</v>
      </c>
      <c r="W14" s="71">
        <v>6</v>
      </c>
    </row>
    <row r="15" spans="1:23" s="61" customFormat="1" ht="30" customHeight="1">
      <c r="A15" s="70">
        <v>7</v>
      </c>
      <c r="B15" s="77" t="s">
        <v>34</v>
      </c>
      <c r="C15" s="71">
        <v>1782</v>
      </c>
      <c r="D15" s="71">
        <v>10</v>
      </c>
      <c r="E15" s="68">
        <f t="shared" si="0"/>
        <v>1782</v>
      </c>
      <c r="F15" s="68">
        <v>0</v>
      </c>
      <c r="G15" s="55">
        <v>1</v>
      </c>
      <c r="H15" s="68">
        <v>30</v>
      </c>
      <c r="I15" s="68">
        <f t="shared" si="1"/>
        <v>1782</v>
      </c>
      <c r="J15" s="72">
        <f t="shared" si="2"/>
        <v>1</v>
      </c>
      <c r="K15" s="71">
        <v>30</v>
      </c>
      <c r="L15" s="68">
        <f t="shared" si="3"/>
        <v>1777</v>
      </c>
      <c r="M15" s="68">
        <f>VLOOKUP(B:B,'[1]县（市、区） (2)'!$B$3:$K$13,10,FALSE)</f>
        <v>0</v>
      </c>
      <c r="N15" s="68">
        <f>VLOOKUP(B:B,'[1]县（市、区） (2)'!$B$3:$N$13,13,FALSE)</f>
        <v>5</v>
      </c>
      <c r="O15" s="73">
        <f t="shared" si="4"/>
        <v>1</v>
      </c>
      <c r="P15" s="71">
        <v>30</v>
      </c>
      <c r="Q15" s="63">
        <f t="shared" si="5"/>
        <v>20.028089887640402</v>
      </c>
      <c r="R15" s="63">
        <f t="shared" si="6"/>
        <v>17.77</v>
      </c>
      <c r="S15" s="74">
        <v>7</v>
      </c>
      <c r="T15" s="78">
        <f t="shared" si="7"/>
        <v>0</v>
      </c>
      <c r="U15" s="79">
        <v>0</v>
      </c>
      <c r="V15" s="63">
        <f t="shared" si="8"/>
        <v>144.79808988764</v>
      </c>
      <c r="W15" s="71">
        <v>7</v>
      </c>
    </row>
    <row r="16" spans="1:23" s="61" customFormat="1" ht="30" customHeight="1">
      <c r="A16" s="70">
        <v>8</v>
      </c>
      <c r="B16" s="77" t="s">
        <v>35</v>
      </c>
      <c r="C16" s="71">
        <v>1259</v>
      </c>
      <c r="D16" s="71">
        <v>7</v>
      </c>
      <c r="E16" s="68">
        <f t="shared" si="0"/>
        <v>1259</v>
      </c>
      <c r="F16" s="68">
        <v>0</v>
      </c>
      <c r="G16" s="55">
        <v>1</v>
      </c>
      <c r="H16" s="68">
        <v>30</v>
      </c>
      <c r="I16" s="68">
        <f t="shared" si="1"/>
        <v>1259</v>
      </c>
      <c r="J16" s="72">
        <f t="shared" si="2"/>
        <v>1</v>
      </c>
      <c r="K16" s="71">
        <v>30</v>
      </c>
      <c r="L16" s="68">
        <f t="shared" si="3"/>
        <v>1250</v>
      </c>
      <c r="M16" s="68">
        <f>VLOOKUP(B:B,'[1]县（市、区） (2)'!$B$3:$K$13,10,FALSE)</f>
        <v>1</v>
      </c>
      <c r="N16" s="68">
        <f>VLOOKUP(B:B,'[1]县（市、区） (2)'!$B$3:$N$13,13,FALSE)</f>
        <v>8</v>
      </c>
      <c r="O16" s="73">
        <f t="shared" si="4"/>
        <v>0.99920063948840898</v>
      </c>
      <c r="P16" s="71">
        <v>30</v>
      </c>
      <c r="Q16" s="63">
        <f t="shared" si="5"/>
        <v>12.6825842696629</v>
      </c>
      <c r="R16" s="63">
        <f t="shared" si="6"/>
        <v>12.5</v>
      </c>
      <c r="S16" s="74">
        <v>3</v>
      </c>
      <c r="T16" s="78">
        <f t="shared" si="7"/>
        <v>0.2</v>
      </c>
      <c r="U16" s="79">
        <v>0</v>
      </c>
      <c r="V16" s="63">
        <f t="shared" si="8"/>
        <v>124.98258426966299</v>
      </c>
      <c r="W16" s="71">
        <v>8</v>
      </c>
    </row>
    <row r="17" spans="1:23" s="61" customFormat="1" ht="30" customHeight="1">
      <c r="A17" s="70">
        <v>9</v>
      </c>
      <c r="B17" s="77" t="s">
        <v>36</v>
      </c>
      <c r="C17" s="71">
        <v>781</v>
      </c>
      <c r="D17" s="71">
        <v>4.5</v>
      </c>
      <c r="E17" s="68">
        <f t="shared" si="0"/>
        <v>781</v>
      </c>
      <c r="F17" s="68">
        <v>0</v>
      </c>
      <c r="G17" s="55">
        <v>1</v>
      </c>
      <c r="H17" s="68">
        <v>30</v>
      </c>
      <c r="I17" s="68">
        <f t="shared" si="1"/>
        <v>781</v>
      </c>
      <c r="J17" s="72">
        <f t="shared" si="2"/>
        <v>1</v>
      </c>
      <c r="K17" s="71">
        <v>30</v>
      </c>
      <c r="L17" s="68">
        <f t="shared" si="3"/>
        <v>778</v>
      </c>
      <c r="M17" s="68">
        <f>VLOOKUP(B:B,'[1]县（市、区） (2)'!$B$3:$K$13,10,FALSE)</f>
        <v>1</v>
      </c>
      <c r="N17" s="68">
        <f>VLOOKUP(B:B,'[1]县（市、区） (2)'!$B$3:$N$13,13,FALSE)</f>
        <v>2</v>
      </c>
      <c r="O17" s="73">
        <f t="shared" si="4"/>
        <v>0.99871630295250302</v>
      </c>
      <c r="P17" s="68">
        <v>30</v>
      </c>
      <c r="Q17" s="63">
        <f t="shared" si="5"/>
        <v>5.96910112359551</v>
      </c>
      <c r="R17" s="63">
        <f t="shared" si="6"/>
        <v>7.78</v>
      </c>
      <c r="S17" s="74">
        <v>2</v>
      </c>
      <c r="T17" s="78">
        <f t="shared" si="7"/>
        <v>0.2</v>
      </c>
      <c r="U17" s="79">
        <v>0</v>
      </c>
      <c r="V17" s="63">
        <f t="shared" si="8"/>
        <v>110.049101123596</v>
      </c>
      <c r="W17" s="71">
        <v>9</v>
      </c>
    </row>
    <row r="18" spans="1:23" s="61" customFormat="1" ht="30" customHeight="1">
      <c r="A18" s="70">
        <v>10</v>
      </c>
      <c r="B18" s="77" t="s">
        <v>37</v>
      </c>
      <c r="C18" s="71">
        <v>970</v>
      </c>
      <c r="D18" s="71">
        <v>5.5</v>
      </c>
      <c r="E18" s="68">
        <f t="shared" si="0"/>
        <v>970</v>
      </c>
      <c r="F18" s="68">
        <v>0</v>
      </c>
      <c r="G18" s="55">
        <v>1</v>
      </c>
      <c r="H18" s="68">
        <v>30</v>
      </c>
      <c r="I18" s="68">
        <f t="shared" si="1"/>
        <v>970</v>
      </c>
      <c r="J18" s="72">
        <f t="shared" si="2"/>
        <v>1</v>
      </c>
      <c r="K18" s="71">
        <v>30</v>
      </c>
      <c r="L18" s="68">
        <f t="shared" si="3"/>
        <v>960</v>
      </c>
      <c r="M18" s="68">
        <f>VLOOKUP(B:B,'[1]县（市、区） (2)'!$B$3:$K$13,10,FALSE)</f>
        <v>0</v>
      </c>
      <c r="N18" s="68">
        <f>VLOOKUP(B:B,'[1]县（市、区） (2)'!$B$3:$N$13,13,FALSE)</f>
        <v>10</v>
      </c>
      <c r="O18" s="73">
        <f t="shared" si="4"/>
        <v>1</v>
      </c>
      <c r="P18" s="71">
        <v>30</v>
      </c>
      <c r="Q18" s="63">
        <f t="shared" si="5"/>
        <v>8.6235955056179794</v>
      </c>
      <c r="R18" s="63">
        <f t="shared" si="6"/>
        <v>9.6</v>
      </c>
      <c r="S18" s="74">
        <v>1</v>
      </c>
      <c r="T18" s="78">
        <f t="shared" si="7"/>
        <v>0</v>
      </c>
      <c r="U18" s="79">
        <v>10</v>
      </c>
      <c r="V18" s="63">
        <f t="shared" si="8"/>
        <v>104.72359550561799</v>
      </c>
      <c r="W18" s="71">
        <v>10</v>
      </c>
    </row>
    <row r="19" spans="1:23" s="61" customFormat="1" ht="30" customHeight="1">
      <c r="A19" s="70">
        <v>11</v>
      </c>
      <c r="B19" s="77" t="s">
        <v>38</v>
      </c>
      <c r="C19" s="71">
        <v>28</v>
      </c>
      <c r="D19" s="71">
        <v>1</v>
      </c>
      <c r="E19" s="68">
        <f t="shared" si="0"/>
        <v>28</v>
      </c>
      <c r="F19" s="68">
        <v>0</v>
      </c>
      <c r="G19" s="55">
        <v>1</v>
      </c>
      <c r="H19" s="68">
        <v>30</v>
      </c>
      <c r="I19" s="68">
        <f t="shared" si="1"/>
        <v>28</v>
      </c>
      <c r="J19" s="72">
        <f t="shared" si="2"/>
        <v>1</v>
      </c>
      <c r="K19" s="71">
        <v>30</v>
      </c>
      <c r="L19" s="68">
        <f t="shared" si="3"/>
        <v>28</v>
      </c>
      <c r="M19" s="68">
        <f>VLOOKUP(B:B,'[1]县（市、区） (2)'!$B$3:$K$13,10,FALSE)</f>
        <v>0</v>
      </c>
      <c r="N19" s="68">
        <f>VLOOKUP(B:B,'[1]县（市、区） (2)'!$B$3:$N$13,13,FALSE)</f>
        <v>0</v>
      </c>
      <c r="O19" s="73">
        <f t="shared" si="4"/>
        <v>1</v>
      </c>
      <c r="P19" s="71">
        <v>30</v>
      </c>
      <c r="Q19" s="63">
        <v>0</v>
      </c>
      <c r="R19" s="63">
        <f t="shared" si="6"/>
        <v>0.28000000000000003</v>
      </c>
      <c r="S19" s="74">
        <v>0</v>
      </c>
      <c r="T19" s="78">
        <f t="shared" si="7"/>
        <v>0</v>
      </c>
      <c r="U19" s="79"/>
      <c r="V19" s="63">
        <f t="shared" si="8"/>
        <v>91.28</v>
      </c>
      <c r="W19" s="71"/>
    </row>
    <row r="20" spans="1:23" s="61" customFormat="1" ht="30" customHeight="1">
      <c r="A20" s="68"/>
      <c r="B20" s="75" t="s">
        <v>39</v>
      </c>
      <c r="C20" s="68">
        <f>SUM(C9:C19)</f>
        <v>20168</v>
      </c>
      <c r="D20" s="68"/>
      <c r="E20" s="68">
        <f>SUM(E9:E19)</f>
        <v>20168</v>
      </c>
      <c r="F20" s="68">
        <f>SUM(F9:F19)</f>
        <v>0</v>
      </c>
      <c r="G20" s="55">
        <v>1</v>
      </c>
      <c r="H20" s="68"/>
      <c r="I20" s="68">
        <f t="shared" si="1"/>
        <v>20168</v>
      </c>
      <c r="J20" s="72">
        <f t="shared" si="2"/>
        <v>1</v>
      </c>
      <c r="K20" s="68"/>
      <c r="L20" s="68">
        <f>SUM(L9:L19)</f>
        <v>20086</v>
      </c>
      <c r="M20" s="68">
        <f>SUM(M9:M19)</f>
        <v>4</v>
      </c>
      <c r="N20" s="68">
        <f>SUM(N9:N19)</f>
        <v>78</v>
      </c>
      <c r="O20" s="73">
        <f t="shared" si="4"/>
        <v>0.99980089596814303</v>
      </c>
      <c r="P20" s="68"/>
      <c r="Q20" s="63">
        <f>SUM(Q9:Q19)</f>
        <v>232.86516853932599</v>
      </c>
      <c r="R20" s="63">
        <f>SUM(R9:R19)</f>
        <v>200.86</v>
      </c>
      <c r="S20" s="80">
        <f>SUM(S9:S19)</f>
        <v>36</v>
      </c>
      <c r="T20" s="63">
        <f>SUM(T9:T19)</f>
        <v>0.8</v>
      </c>
      <c r="U20" s="80">
        <f>SUM(U9:U19)</f>
        <v>27</v>
      </c>
      <c r="V20" s="63"/>
      <c r="W20" s="76"/>
    </row>
    <row r="21" spans="1:23" ht="12.95" customHeight="1">
      <c r="B21" s="48"/>
      <c r="C21" s="3"/>
      <c r="D21" s="3"/>
      <c r="E21" s="3"/>
      <c r="F21" s="3"/>
      <c r="G21" s="49"/>
      <c r="H21" s="3"/>
      <c r="I21" s="3"/>
      <c r="J21" s="50"/>
      <c r="K21" s="3"/>
      <c r="L21" s="3"/>
      <c r="M21" s="3"/>
      <c r="N21" s="3"/>
      <c r="O21" s="50"/>
      <c r="P21" s="3"/>
      <c r="Q21" s="51"/>
      <c r="R21" s="51"/>
      <c r="S21" s="52"/>
      <c r="T21" s="51"/>
      <c r="U21" s="7"/>
      <c r="V21" s="51"/>
    </row>
    <row r="22" spans="1:23" ht="20.100000000000001" customHeight="1">
      <c r="B22" s="81" t="s">
        <v>40</v>
      </c>
      <c r="C22" s="81"/>
      <c r="D22" s="81"/>
      <c r="E22" s="81"/>
      <c r="F22" s="81"/>
      <c r="G22" s="82"/>
      <c r="H22" s="81"/>
      <c r="I22" s="81"/>
      <c r="J22" s="83"/>
      <c r="K22" s="81"/>
      <c r="L22" s="81"/>
      <c r="M22" s="81"/>
      <c r="N22" s="81"/>
      <c r="O22" s="83"/>
      <c r="P22" s="81"/>
      <c r="Q22" s="84"/>
      <c r="R22" s="85"/>
      <c r="S22" s="85"/>
      <c r="T22" s="85"/>
      <c r="U22" s="86"/>
      <c r="V22" s="81"/>
      <c r="W22" s="87"/>
    </row>
    <row r="23" spans="1:23" ht="20.100000000000001" customHeight="1">
      <c r="B23" s="81"/>
      <c r="C23" s="81"/>
      <c r="D23" s="81"/>
      <c r="E23" s="81"/>
      <c r="F23" s="81"/>
      <c r="G23" s="82"/>
      <c r="H23" s="81"/>
      <c r="I23" s="81"/>
      <c r="J23" s="83"/>
      <c r="K23" s="81"/>
      <c r="L23" s="81"/>
      <c r="M23" s="81"/>
      <c r="N23" s="81"/>
      <c r="O23" s="83"/>
      <c r="P23" s="81"/>
      <c r="Q23" s="84"/>
      <c r="R23" s="85"/>
      <c r="S23" s="85"/>
      <c r="T23" s="85"/>
      <c r="U23" s="86"/>
      <c r="V23" s="81"/>
      <c r="W23" s="87"/>
    </row>
    <row r="24" spans="1:23" ht="20.100000000000001" customHeight="1">
      <c r="B24" s="81"/>
      <c r="C24" s="81"/>
      <c r="D24" s="81"/>
      <c r="E24" s="81"/>
      <c r="F24" s="81"/>
      <c r="G24" s="82"/>
      <c r="H24" s="81"/>
      <c r="I24" s="81"/>
      <c r="J24" s="83"/>
      <c r="K24" s="81"/>
      <c r="L24" s="81"/>
      <c r="M24" s="81"/>
      <c r="N24" s="81"/>
      <c r="O24" s="83"/>
      <c r="P24" s="81"/>
      <c r="Q24" s="84"/>
      <c r="R24" s="85"/>
      <c r="S24" s="85"/>
      <c r="T24" s="85"/>
      <c r="U24" s="86"/>
      <c r="V24" s="81"/>
      <c r="W24" s="87"/>
    </row>
    <row r="25" spans="1:23" ht="20.100000000000001" hidden="1" customHeight="1">
      <c r="B25" s="81"/>
      <c r="C25" s="81"/>
      <c r="D25" s="81"/>
      <c r="E25" s="81"/>
      <c r="F25" s="81"/>
      <c r="G25" s="82"/>
      <c r="H25" s="81"/>
      <c r="I25" s="81"/>
      <c r="J25" s="83"/>
      <c r="K25" s="81"/>
      <c r="L25" s="81"/>
      <c r="M25" s="81"/>
      <c r="N25" s="81"/>
      <c r="O25" s="83"/>
      <c r="P25" s="81"/>
      <c r="Q25" s="84"/>
      <c r="R25" s="85"/>
      <c r="S25" s="85"/>
      <c r="T25" s="85"/>
      <c r="U25" s="86"/>
      <c r="V25" s="81"/>
      <c r="W25" s="87"/>
    </row>
    <row r="26" spans="1:23">
      <c r="B26" s="81"/>
      <c r="C26" s="81"/>
      <c r="D26" s="81"/>
      <c r="E26" s="81"/>
      <c r="F26" s="81"/>
      <c r="G26" s="82"/>
      <c r="H26" s="81"/>
      <c r="I26" s="81"/>
      <c r="J26" s="83"/>
      <c r="K26" s="81"/>
      <c r="L26" s="81"/>
      <c r="M26" s="81"/>
      <c r="N26" s="81"/>
      <c r="O26" s="83"/>
      <c r="P26" s="81"/>
      <c r="Q26" s="84"/>
      <c r="R26" s="85"/>
      <c r="S26" s="85"/>
      <c r="T26" s="85"/>
      <c r="U26" s="86"/>
      <c r="V26" s="81"/>
      <c r="W26" s="87"/>
    </row>
  </sheetData>
  <sortState ref="A5:W18">
    <sortCondition descending="1" ref="V5:V18"/>
  </sortState>
  <mergeCells count="32">
    <mergeCell ref="F6:F8"/>
    <mergeCell ref="G6:G8"/>
    <mergeCell ref="H6:H8"/>
    <mergeCell ref="I6:I8"/>
    <mergeCell ref="A1:B1"/>
    <mergeCell ref="A4:A8"/>
    <mergeCell ref="B4:B8"/>
    <mergeCell ref="C6:C8"/>
    <mergeCell ref="D6:D8"/>
    <mergeCell ref="A2:W3"/>
    <mergeCell ref="C4:D5"/>
    <mergeCell ref="E4:H5"/>
    <mergeCell ref="I4:K5"/>
    <mergeCell ref="L4:P5"/>
    <mergeCell ref="Q4:S5"/>
    <mergeCell ref="T4:U5"/>
    <mergeCell ref="B22:W26"/>
    <mergeCell ref="T6:T8"/>
    <mergeCell ref="U6:U8"/>
    <mergeCell ref="V4:V8"/>
    <mergeCell ref="W4:W8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</mergeCells>
  <phoneticPr fontId="10" type="noConversion"/>
  <pageMargins left="0.39370078740157483" right="0.39370078740157483" top="0.35433070866141736" bottom="0.19685039370078741" header="0.59055118110236227" footer="0.23622047244094491"/>
  <pageSetup paperSize="9" scale="89" firstPageNumber="7" orientation="landscape" useFirstPageNumber="1" verticalDpi="300" r:id="rId1"/>
  <headerFooter scaleWithDoc="0" alignWithMargins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76"/>
  <sheetViews>
    <sheetView tabSelected="1" workbookViewId="0">
      <pane xSplit="2" ySplit="8" topLeftCell="C45" activePane="bottomRight" state="frozen"/>
      <selection pane="topRight"/>
      <selection pane="bottomLeft"/>
      <selection pane="bottomRight" activeCell="C65" sqref="C65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3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style="61" customWidth="1"/>
    <col min="13" max="14" width="4.625" style="7" customWidth="1"/>
    <col min="15" max="15" width="6.625" style="58" customWidth="1"/>
    <col min="16" max="16" width="3.625" customWidth="1"/>
    <col min="17" max="17" width="6.375" customWidth="1"/>
    <col min="18" max="18" width="5.375" style="66" customWidth="1"/>
    <col min="19" max="19" width="4.375" style="8" customWidth="1"/>
    <col min="20" max="20" width="5.375" style="9" customWidth="1"/>
    <col min="21" max="21" width="4" style="10" customWidth="1"/>
    <col min="22" max="22" width="6.625" style="61" customWidth="1"/>
    <col min="23" max="23" width="4.125" customWidth="1"/>
  </cols>
  <sheetData>
    <row r="1" spans="1:25">
      <c r="A1" s="120" t="s">
        <v>41</v>
      </c>
      <c r="B1" s="121"/>
    </row>
    <row r="2" spans="1:25" ht="18" customHeight="1">
      <c r="A2" s="130" t="s">
        <v>42</v>
      </c>
      <c r="B2" s="131"/>
      <c r="C2" s="132"/>
      <c r="D2" s="132"/>
      <c r="E2" s="132"/>
      <c r="F2" s="132"/>
      <c r="G2" s="133"/>
      <c r="H2" s="132"/>
      <c r="I2" s="132"/>
      <c r="J2" s="134"/>
      <c r="K2" s="132"/>
      <c r="L2" s="132"/>
      <c r="M2" s="135"/>
      <c r="N2" s="135"/>
      <c r="O2" s="134"/>
      <c r="P2" s="132"/>
      <c r="Q2" s="132"/>
      <c r="R2" s="132"/>
      <c r="S2" s="136"/>
      <c r="T2" s="137"/>
      <c r="U2" s="135"/>
      <c r="V2" s="132"/>
      <c r="W2" s="132"/>
    </row>
    <row r="3" spans="1:25" ht="18" customHeight="1">
      <c r="A3" s="132"/>
      <c r="B3" s="131"/>
      <c r="C3" s="132"/>
      <c r="D3" s="132"/>
      <c r="E3" s="132"/>
      <c r="F3" s="132"/>
      <c r="G3" s="133"/>
      <c r="H3" s="132"/>
      <c r="I3" s="132"/>
      <c r="J3" s="134"/>
      <c r="K3" s="132"/>
      <c r="L3" s="132"/>
      <c r="M3" s="135"/>
      <c r="N3" s="135"/>
      <c r="O3" s="134"/>
      <c r="P3" s="132"/>
      <c r="Q3" s="132"/>
      <c r="R3" s="132"/>
      <c r="S3" s="136"/>
      <c r="T3" s="137"/>
      <c r="U3" s="135"/>
      <c r="V3" s="132"/>
      <c r="W3" s="132"/>
    </row>
    <row r="4" spans="1:25" ht="18" customHeight="1">
      <c r="A4" s="148" t="s">
        <v>2</v>
      </c>
      <c r="B4" s="123" t="s">
        <v>3</v>
      </c>
      <c r="C4" s="138" t="s">
        <v>4</v>
      </c>
      <c r="D4" s="138"/>
      <c r="E4" s="112" t="s">
        <v>5</v>
      </c>
      <c r="F4" s="112"/>
      <c r="G4" s="113"/>
      <c r="H4" s="112"/>
      <c r="I4" s="112" t="s">
        <v>6</v>
      </c>
      <c r="J4" s="114"/>
      <c r="K4" s="112"/>
      <c r="L4" s="112" t="s">
        <v>7</v>
      </c>
      <c r="M4" s="116"/>
      <c r="N4" s="116"/>
      <c r="O4" s="112"/>
      <c r="P4" s="112"/>
      <c r="Q4" s="115" t="s">
        <v>8</v>
      </c>
      <c r="R4" s="115"/>
      <c r="S4" s="140"/>
      <c r="T4" s="115" t="s">
        <v>9</v>
      </c>
      <c r="U4" s="116"/>
      <c r="V4" s="125" t="s">
        <v>10</v>
      </c>
      <c r="W4" s="128" t="s">
        <v>11</v>
      </c>
    </row>
    <row r="5" spans="1:25" ht="18" customHeight="1">
      <c r="A5" s="148"/>
      <c r="B5" s="124"/>
      <c r="C5" s="139"/>
      <c r="D5" s="139"/>
      <c r="E5" s="112"/>
      <c r="F5" s="112"/>
      <c r="G5" s="113"/>
      <c r="H5" s="112"/>
      <c r="I5" s="112"/>
      <c r="J5" s="114"/>
      <c r="K5" s="112"/>
      <c r="L5" s="112"/>
      <c r="M5" s="116"/>
      <c r="N5" s="116"/>
      <c r="O5" s="112"/>
      <c r="P5" s="112"/>
      <c r="Q5" s="115"/>
      <c r="R5" s="115"/>
      <c r="S5" s="140"/>
      <c r="T5" s="115"/>
      <c r="U5" s="116"/>
      <c r="V5" s="126"/>
      <c r="W5" s="129"/>
    </row>
    <row r="6" spans="1:25" ht="26.1" customHeight="1">
      <c r="A6" s="148"/>
      <c r="B6" s="124"/>
      <c r="C6" s="129" t="s">
        <v>12</v>
      </c>
      <c r="D6" s="149" t="s">
        <v>13</v>
      </c>
      <c r="E6" s="92" t="s">
        <v>14</v>
      </c>
      <c r="F6" s="92" t="s">
        <v>15</v>
      </c>
      <c r="G6" s="150" t="s">
        <v>16</v>
      </c>
      <c r="H6" s="92" t="s">
        <v>13</v>
      </c>
      <c r="I6" s="92" t="s">
        <v>17</v>
      </c>
      <c r="J6" s="117" t="s">
        <v>18</v>
      </c>
      <c r="K6" s="92" t="s">
        <v>13</v>
      </c>
      <c r="L6" s="151" t="s">
        <v>19</v>
      </c>
      <c r="M6" s="152" t="s">
        <v>20</v>
      </c>
      <c r="N6" s="153" t="s">
        <v>21</v>
      </c>
      <c r="O6" s="141" t="s">
        <v>22</v>
      </c>
      <c r="P6" s="92" t="s">
        <v>13</v>
      </c>
      <c r="Q6" s="88" t="s">
        <v>23</v>
      </c>
      <c r="R6" s="142" t="s">
        <v>24</v>
      </c>
      <c r="S6" s="89" t="s">
        <v>25</v>
      </c>
      <c r="T6" s="88" t="s">
        <v>26</v>
      </c>
      <c r="U6" s="89" t="s">
        <v>27</v>
      </c>
      <c r="V6" s="126"/>
      <c r="W6" s="129"/>
    </row>
    <row r="7" spans="1:25" ht="26.1" customHeight="1">
      <c r="A7" s="148"/>
      <c r="B7" s="124"/>
      <c r="C7" s="129"/>
      <c r="D7" s="149"/>
      <c r="E7" s="92"/>
      <c r="F7" s="92"/>
      <c r="G7" s="150"/>
      <c r="H7" s="92"/>
      <c r="I7" s="92"/>
      <c r="J7" s="117"/>
      <c r="K7" s="92"/>
      <c r="L7" s="151"/>
      <c r="M7" s="152"/>
      <c r="N7" s="154"/>
      <c r="O7" s="141"/>
      <c r="P7" s="92"/>
      <c r="Q7" s="88"/>
      <c r="R7" s="142"/>
      <c r="S7" s="89"/>
      <c r="T7" s="88"/>
      <c r="U7" s="89"/>
      <c r="V7" s="126"/>
      <c r="W7" s="129"/>
    </row>
    <row r="8" spans="1:25" ht="26.1" customHeight="1">
      <c r="A8" s="148"/>
      <c r="B8" s="124"/>
      <c r="C8" s="129"/>
      <c r="D8" s="149"/>
      <c r="E8" s="92"/>
      <c r="F8" s="92"/>
      <c r="G8" s="150"/>
      <c r="H8" s="92"/>
      <c r="I8" s="92"/>
      <c r="J8" s="117"/>
      <c r="K8" s="92"/>
      <c r="L8" s="151"/>
      <c r="M8" s="152"/>
      <c r="N8" s="155"/>
      <c r="O8" s="141"/>
      <c r="P8" s="92"/>
      <c r="Q8" s="88"/>
      <c r="R8" s="142"/>
      <c r="S8" s="89"/>
      <c r="T8" s="88"/>
      <c r="U8" s="89"/>
      <c r="V8" s="127"/>
      <c r="W8" s="129"/>
    </row>
    <row r="9" spans="1:25" ht="24.75" customHeight="1">
      <c r="A9" s="11">
        <v>1</v>
      </c>
      <c r="B9" s="12" t="s">
        <v>43</v>
      </c>
      <c r="C9" s="13">
        <v>664</v>
      </c>
      <c r="D9" s="14">
        <v>10</v>
      </c>
      <c r="E9" s="14">
        <f t="shared" ref="E9:E68" si="0">C9-F9</f>
        <v>664</v>
      </c>
      <c r="F9" s="14">
        <v>0</v>
      </c>
      <c r="G9" s="54">
        <v>1</v>
      </c>
      <c r="H9" s="14">
        <v>30</v>
      </c>
      <c r="I9" s="14">
        <f t="shared" ref="I9:I68" si="1">E9</f>
        <v>664</v>
      </c>
      <c r="J9" s="25">
        <f t="shared" ref="J9:J68" si="2">I9/C9</f>
        <v>1</v>
      </c>
      <c r="K9" s="14">
        <v>30</v>
      </c>
      <c r="L9" s="67">
        <f t="shared" ref="L9:L68" si="3">I9-M9-N9</f>
        <v>662</v>
      </c>
      <c r="M9" s="26">
        <v>0</v>
      </c>
      <c r="N9" s="27">
        <v>2</v>
      </c>
      <c r="O9" s="59">
        <f t="shared" ref="O9:O68" si="4">L9/(I9-N9)</f>
        <v>1</v>
      </c>
      <c r="P9" s="22">
        <v>30</v>
      </c>
      <c r="Q9" s="31">
        <f>(C9-356)/356*5</f>
        <v>4.3258426966292101</v>
      </c>
      <c r="R9" s="62">
        <f t="shared" ref="R9:R68" si="5">L9*0.01</f>
        <v>6.62</v>
      </c>
      <c r="S9" s="32">
        <v>16</v>
      </c>
      <c r="T9" s="33">
        <f t="shared" ref="T9:T68" si="6">M9*0.2</f>
        <v>0</v>
      </c>
      <c r="U9" s="34">
        <v>0</v>
      </c>
      <c r="V9" s="62">
        <f t="shared" ref="V9:V68" si="7">D9+H9+K9+P9+Q9+R9+S9-T9-U9</f>
        <v>126.945842696629</v>
      </c>
      <c r="W9" s="30">
        <v>1</v>
      </c>
    </row>
    <row r="10" spans="1:25" ht="24.75" customHeight="1">
      <c r="A10" s="11">
        <v>2</v>
      </c>
      <c r="B10" s="15" t="s">
        <v>44</v>
      </c>
      <c r="C10" s="13">
        <v>712</v>
      </c>
      <c r="D10" s="14">
        <v>10</v>
      </c>
      <c r="E10" s="16">
        <f t="shared" si="0"/>
        <v>712</v>
      </c>
      <c r="F10" s="16">
        <v>0</v>
      </c>
      <c r="G10" s="55">
        <v>1</v>
      </c>
      <c r="H10" s="17">
        <v>30</v>
      </c>
      <c r="I10" s="17">
        <f t="shared" si="1"/>
        <v>712</v>
      </c>
      <c r="J10" s="28">
        <f t="shared" si="2"/>
        <v>1</v>
      </c>
      <c r="K10" s="14">
        <v>30</v>
      </c>
      <c r="L10" s="67">
        <f t="shared" si="3"/>
        <v>708</v>
      </c>
      <c r="M10" s="26">
        <v>0</v>
      </c>
      <c r="N10" s="27">
        <v>4</v>
      </c>
      <c r="O10" s="59">
        <f t="shared" si="4"/>
        <v>1</v>
      </c>
      <c r="P10" s="17">
        <v>30</v>
      </c>
      <c r="Q10" s="31">
        <f>(C10-356)/356*5</f>
        <v>5</v>
      </c>
      <c r="R10" s="62">
        <f t="shared" si="5"/>
        <v>7.08</v>
      </c>
      <c r="S10" s="32">
        <v>0</v>
      </c>
      <c r="T10" s="33">
        <f t="shared" si="6"/>
        <v>0</v>
      </c>
      <c r="U10" s="34">
        <v>5</v>
      </c>
      <c r="V10" s="62">
        <f t="shared" si="7"/>
        <v>107.08</v>
      </c>
      <c r="W10" s="30">
        <v>2</v>
      </c>
    </row>
    <row r="11" spans="1:25" ht="24.75" customHeight="1">
      <c r="A11" s="11">
        <v>3</v>
      </c>
      <c r="B11" s="15" t="s">
        <v>45</v>
      </c>
      <c r="C11" s="13">
        <v>248</v>
      </c>
      <c r="D11" s="14">
        <v>10</v>
      </c>
      <c r="E11" s="14">
        <f t="shared" si="0"/>
        <v>248</v>
      </c>
      <c r="F11" s="14">
        <v>0</v>
      </c>
      <c r="G11" s="55">
        <v>1</v>
      </c>
      <c r="H11" s="18">
        <v>30</v>
      </c>
      <c r="I11" s="18">
        <f t="shared" si="1"/>
        <v>248</v>
      </c>
      <c r="J11" s="28">
        <f t="shared" si="2"/>
        <v>1</v>
      </c>
      <c r="K11" s="14">
        <v>30</v>
      </c>
      <c r="L11" s="67">
        <f t="shared" si="3"/>
        <v>248</v>
      </c>
      <c r="M11" s="26">
        <v>0</v>
      </c>
      <c r="N11" s="27">
        <v>0</v>
      </c>
      <c r="O11" s="59">
        <f t="shared" si="4"/>
        <v>1</v>
      </c>
      <c r="P11" s="18">
        <v>30</v>
      </c>
      <c r="Q11" s="31">
        <v>0</v>
      </c>
      <c r="R11" s="62">
        <f t="shared" si="5"/>
        <v>2.48</v>
      </c>
      <c r="S11" s="32">
        <v>5</v>
      </c>
      <c r="T11" s="33">
        <f t="shared" si="6"/>
        <v>0</v>
      </c>
      <c r="U11" s="34">
        <v>1</v>
      </c>
      <c r="V11" s="62">
        <f t="shared" si="7"/>
        <v>106.48</v>
      </c>
      <c r="W11" s="30">
        <v>3</v>
      </c>
    </row>
    <row r="12" spans="1:25" ht="24.75" customHeight="1">
      <c r="A12" s="11">
        <v>4</v>
      </c>
      <c r="B12" s="15" t="s">
        <v>46</v>
      </c>
      <c r="C12" s="13">
        <v>355</v>
      </c>
      <c r="D12" s="14">
        <v>10</v>
      </c>
      <c r="E12" s="14">
        <f t="shared" si="0"/>
        <v>355</v>
      </c>
      <c r="F12" s="18">
        <v>0</v>
      </c>
      <c r="G12" s="55">
        <v>1</v>
      </c>
      <c r="H12" s="18">
        <v>30</v>
      </c>
      <c r="I12" s="18">
        <f t="shared" si="1"/>
        <v>355</v>
      </c>
      <c r="J12" s="28">
        <f t="shared" si="2"/>
        <v>1</v>
      </c>
      <c r="K12" s="14">
        <v>30</v>
      </c>
      <c r="L12" s="67">
        <f t="shared" si="3"/>
        <v>355</v>
      </c>
      <c r="M12" s="26">
        <v>0</v>
      </c>
      <c r="N12" s="27">
        <v>0</v>
      </c>
      <c r="O12" s="59">
        <f t="shared" si="4"/>
        <v>1</v>
      </c>
      <c r="P12" s="18">
        <v>30</v>
      </c>
      <c r="Q12" s="31">
        <v>0</v>
      </c>
      <c r="R12" s="62">
        <f t="shared" si="5"/>
        <v>3.55</v>
      </c>
      <c r="S12" s="32">
        <v>2</v>
      </c>
      <c r="T12" s="33">
        <f t="shared" si="6"/>
        <v>0</v>
      </c>
      <c r="U12" s="34">
        <v>0</v>
      </c>
      <c r="V12" s="62">
        <f t="shared" si="7"/>
        <v>105.55</v>
      </c>
      <c r="W12" s="30">
        <v>4</v>
      </c>
    </row>
    <row r="13" spans="1:25" ht="24.75" customHeight="1">
      <c r="A13" s="11">
        <v>5</v>
      </c>
      <c r="B13" s="15" t="s">
        <v>47</v>
      </c>
      <c r="C13" s="13">
        <v>232</v>
      </c>
      <c r="D13" s="14">
        <v>10</v>
      </c>
      <c r="E13" s="14">
        <f t="shared" si="0"/>
        <v>232</v>
      </c>
      <c r="F13" s="14">
        <v>0</v>
      </c>
      <c r="G13" s="55">
        <v>1</v>
      </c>
      <c r="H13" s="18">
        <v>30</v>
      </c>
      <c r="I13" s="14">
        <f t="shared" si="1"/>
        <v>232</v>
      </c>
      <c r="J13" s="28">
        <f t="shared" si="2"/>
        <v>1</v>
      </c>
      <c r="K13" s="14">
        <v>30</v>
      </c>
      <c r="L13" s="67">
        <f t="shared" si="3"/>
        <v>231</v>
      </c>
      <c r="M13" s="26">
        <v>0</v>
      </c>
      <c r="N13" s="27">
        <v>1</v>
      </c>
      <c r="O13" s="59">
        <f t="shared" si="4"/>
        <v>1</v>
      </c>
      <c r="P13" s="18">
        <v>30</v>
      </c>
      <c r="Q13" s="31">
        <v>0</v>
      </c>
      <c r="R13" s="62">
        <f t="shared" si="5"/>
        <v>2.31</v>
      </c>
      <c r="S13" s="32">
        <v>3</v>
      </c>
      <c r="T13" s="33">
        <f t="shared" si="6"/>
        <v>0</v>
      </c>
      <c r="U13" s="34">
        <v>0</v>
      </c>
      <c r="V13" s="62">
        <f t="shared" si="7"/>
        <v>105.31</v>
      </c>
      <c r="W13" s="30">
        <v>5</v>
      </c>
    </row>
    <row r="14" spans="1:25" s="1" customFormat="1" ht="24.75" customHeight="1">
      <c r="A14" s="11">
        <v>6</v>
      </c>
      <c r="B14" s="15" t="s">
        <v>48</v>
      </c>
      <c r="C14" s="13">
        <v>237</v>
      </c>
      <c r="D14" s="14">
        <v>10</v>
      </c>
      <c r="E14" s="14">
        <f t="shared" si="0"/>
        <v>237</v>
      </c>
      <c r="F14" s="18">
        <v>0</v>
      </c>
      <c r="G14" s="55">
        <v>1</v>
      </c>
      <c r="H14" s="18">
        <v>30</v>
      </c>
      <c r="I14" s="18">
        <f t="shared" si="1"/>
        <v>237</v>
      </c>
      <c r="J14" s="28">
        <f t="shared" si="2"/>
        <v>1</v>
      </c>
      <c r="K14" s="14">
        <v>30</v>
      </c>
      <c r="L14" s="67">
        <f t="shared" si="3"/>
        <v>236</v>
      </c>
      <c r="M14" s="26">
        <v>0</v>
      </c>
      <c r="N14" s="27">
        <v>1</v>
      </c>
      <c r="O14" s="59">
        <f t="shared" si="4"/>
        <v>1</v>
      </c>
      <c r="P14" s="18">
        <v>30</v>
      </c>
      <c r="Q14" s="31">
        <v>0</v>
      </c>
      <c r="R14" s="62">
        <f t="shared" si="5"/>
        <v>2.36</v>
      </c>
      <c r="S14" s="32">
        <v>2</v>
      </c>
      <c r="T14" s="33">
        <f t="shared" si="6"/>
        <v>0</v>
      </c>
      <c r="U14" s="34">
        <v>0</v>
      </c>
      <c r="V14" s="62">
        <f t="shared" si="7"/>
        <v>104.36</v>
      </c>
      <c r="W14" s="30">
        <v>6</v>
      </c>
      <c r="Y14"/>
    </row>
    <row r="15" spans="1:25" s="1" customFormat="1" ht="24.75" customHeight="1">
      <c r="A15" s="11">
        <v>7</v>
      </c>
      <c r="B15" s="12" t="s">
        <v>49</v>
      </c>
      <c r="C15" s="13">
        <v>178</v>
      </c>
      <c r="D15" s="14">
        <v>10</v>
      </c>
      <c r="E15" s="14">
        <f t="shared" si="0"/>
        <v>178</v>
      </c>
      <c r="F15" s="18">
        <v>0</v>
      </c>
      <c r="G15" s="55">
        <v>1</v>
      </c>
      <c r="H15" s="18">
        <v>30</v>
      </c>
      <c r="I15" s="18">
        <f t="shared" si="1"/>
        <v>178</v>
      </c>
      <c r="J15" s="28">
        <f t="shared" si="2"/>
        <v>1</v>
      </c>
      <c r="K15" s="14">
        <v>30</v>
      </c>
      <c r="L15" s="67">
        <f t="shared" si="3"/>
        <v>178</v>
      </c>
      <c r="M15" s="26">
        <v>0</v>
      </c>
      <c r="N15" s="27">
        <v>0</v>
      </c>
      <c r="O15" s="59">
        <f t="shared" si="4"/>
        <v>1</v>
      </c>
      <c r="P15" s="18">
        <v>30</v>
      </c>
      <c r="Q15" s="31">
        <v>0</v>
      </c>
      <c r="R15" s="62">
        <f t="shared" si="5"/>
        <v>1.78</v>
      </c>
      <c r="S15" s="32">
        <v>2</v>
      </c>
      <c r="T15" s="33">
        <f t="shared" si="6"/>
        <v>0</v>
      </c>
      <c r="U15" s="34">
        <v>0</v>
      </c>
      <c r="V15" s="62">
        <f t="shared" si="7"/>
        <v>103.78</v>
      </c>
      <c r="W15" s="30">
        <v>7</v>
      </c>
      <c r="Y15"/>
    </row>
    <row r="16" spans="1:25" ht="24.75" customHeight="1">
      <c r="A16" s="11">
        <v>8</v>
      </c>
      <c r="B16" s="19" t="s">
        <v>50</v>
      </c>
      <c r="C16" s="13">
        <v>253</v>
      </c>
      <c r="D16" s="14">
        <v>10</v>
      </c>
      <c r="E16" s="14">
        <f t="shared" si="0"/>
        <v>253</v>
      </c>
      <c r="F16" s="14">
        <v>0</v>
      </c>
      <c r="G16" s="55">
        <v>1</v>
      </c>
      <c r="H16" s="18">
        <v>30</v>
      </c>
      <c r="I16" s="18">
        <f t="shared" si="1"/>
        <v>253</v>
      </c>
      <c r="J16" s="28">
        <f t="shared" si="2"/>
        <v>1</v>
      </c>
      <c r="K16" s="14">
        <v>30</v>
      </c>
      <c r="L16" s="67">
        <f t="shared" si="3"/>
        <v>249</v>
      </c>
      <c r="M16" s="26">
        <v>0</v>
      </c>
      <c r="N16" s="27">
        <v>4</v>
      </c>
      <c r="O16" s="59">
        <f t="shared" si="4"/>
        <v>1</v>
      </c>
      <c r="P16" s="18">
        <v>30</v>
      </c>
      <c r="Q16" s="31">
        <v>0</v>
      </c>
      <c r="R16" s="62">
        <f t="shared" si="5"/>
        <v>2.4900000000000002</v>
      </c>
      <c r="S16" s="32">
        <v>0</v>
      </c>
      <c r="T16" s="33">
        <f t="shared" si="6"/>
        <v>0</v>
      </c>
      <c r="U16" s="34">
        <v>0</v>
      </c>
      <c r="V16" s="62">
        <f t="shared" si="7"/>
        <v>102.49</v>
      </c>
      <c r="W16" s="30">
        <v>8</v>
      </c>
    </row>
    <row r="17" spans="1:25" ht="24.75" customHeight="1">
      <c r="A17" s="11">
        <v>9</v>
      </c>
      <c r="B17" s="15" t="s">
        <v>51</v>
      </c>
      <c r="C17" s="13">
        <v>100</v>
      </c>
      <c r="D17" s="14">
        <v>10</v>
      </c>
      <c r="E17" s="14">
        <f t="shared" si="0"/>
        <v>100</v>
      </c>
      <c r="F17" s="14">
        <v>0</v>
      </c>
      <c r="G17" s="55">
        <v>1</v>
      </c>
      <c r="H17" s="18">
        <v>30</v>
      </c>
      <c r="I17" s="18">
        <f t="shared" si="1"/>
        <v>100</v>
      </c>
      <c r="J17" s="28">
        <f t="shared" si="2"/>
        <v>1</v>
      </c>
      <c r="K17" s="14">
        <v>30</v>
      </c>
      <c r="L17" s="67">
        <f t="shared" si="3"/>
        <v>99</v>
      </c>
      <c r="M17" s="26">
        <v>0</v>
      </c>
      <c r="N17" s="27">
        <v>1</v>
      </c>
      <c r="O17" s="59">
        <f t="shared" si="4"/>
        <v>1</v>
      </c>
      <c r="P17" s="18">
        <v>30</v>
      </c>
      <c r="Q17" s="31">
        <v>0</v>
      </c>
      <c r="R17" s="62">
        <f t="shared" si="5"/>
        <v>0.99</v>
      </c>
      <c r="S17" s="32">
        <v>1</v>
      </c>
      <c r="T17" s="33">
        <f t="shared" si="6"/>
        <v>0</v>
      </c>
      <c r="U17" s="34">
        <v>0</v>
      </c>
      <c r="V17" s="62">
        <f t="shared" si="7"/>
        <v>101.99</v>
      </c>
      <c r="W17" s="30">
        <v>9</v>
      </c>
    </row>
    <row r="18" spans="1:25" s="2" customFormat="1" ht="24.75" customHeight="1">
      <c r="A18" s="11">
        <v>10</v>
      </c>
      <c r="B18" s="15" t="s">
        <v>52</v>
      </c>
      <c r="C18" s="13">
        <v>84</v>
      </c>
      <c r="D18" s="14">
        <v>10</v>
      </c>
      <c r="E18" s="14">
        <f t="shared" si="0"/>
        <v>84</v>
      </c>
      <c r="F18" s="18">
        <v>0</v>
      </c>
      <c r="G18" s="55">
        <v>1</v>
      </c>
      <c r="H18" s="18">
        <v>30</v>
      </c>
      <c r="I18" s="18">
        <f t="shared" si="1"/>
        <v>84</v>
      </c>
      <c r="J18" s="28">
        <f t="shared" si="2"/>
        <v>1</v>
      </c>
      <c r="K18" s="14">
        <v>30</v>
      </c>
      <c r="L18" s="67">
        <f t="shared" si="3"/>
        <v>84</v>
      </c>
      <c r="M18" s="26">
        <v>0</v>
      </c>
      <c r="N18" s="27">
        <v>0</v>
      </c>
      <c r="O18" s="59">
        <f t="shared" si="4"/>
        <v>1</v>
      </c>
      <c r="P18" s="18">
        <v>30</v>
      </c>
      <c r="Q18" s="31">
        <v>0</v>
      </c>
      <c r="R18" s="62">
        <f t="shared" si="5"/>
        <v>0.84</v>
      </c>
      <c r="S18" s="32">
        <v>1</v>
      </c>
      <c r="T18" s="33">
        <f t="shared" si="6"/>
        <v>0</v>
      </c>
      <c r="U18" s="34">
        <v>0</v>
      </c>
      <c r="V18" s="62">
        <f t="shared" si="7"/>
        <v>101.84</v>
      </c>
      <c r="W18" s="30">
        <v>10</v>
      </c>
      <c r="Y18"/>
    </row>
    <row r="19" spans="1:25" ht="24.75" customHeight="1">
      <c r="A19" s="11">
        <v>11</v>
      </c>
      <c r="B19" s="15" t="s">
        <v>53</v>
      </c>
      <c r="C19" s="13">
        <v>146</v>
      </c>
      <c r="D19" s="14">
        <v>10</v>
      </c>
      <c r="E19" s="14">
        <f t="shared" si="0"/>
        <v>146</v>
      </c>
      <c r="F19" s="18">
        <v>0</v>
      </c>
      <c r="G19" s="55">
        <v>1</v>
      </c>
      <c r="H19" s="18">
        <v>30</v>
      </c>
      <c r="I19" s="18">
        <f t="shared" si="1"/>
        <v>146</v>
      </c>
      <c r="J19" s="28">
        <f t="shared" si="2"/>
        <v>1</v>
      </c>
      <c r="K19" s="14">
        <v>30</v>
      </c>
      <c r="L19" s="67">
        <f t="shared" si="3"/>
        <v>146</v>
      </c>
      <c r="M19" s="26">
        <v>0</v>
      </c>
      <c r="N19" s="27">
        <v>0</v>
      </c>
      <c r="O19" s="59">
        <f t="shared" si="4"/>
        <v>1</v>
      </c>
      <c r="P19" s="18">
        <v>30</v>
      </c>
      <c r="Q19" s="31">
        <v>0</v>
      </c>
      <c r="R19" s="62">
        <f t="shared" si="5"/>
        <v>1.46</v>
      </c>
      <c r="S19" s="32">
        <v>0</v>
      </c>
      <c r="T19" s="33">
        <f t="shared" si="6"/>
        <v>0</v>
      </c>
      <c r="U19" s="34">
        <v>0</v>
      </c>
      <c r="V19" s="62">
        <f t="shared" si="7"/>
        <v>101.46</v>
      </c>
      <c r="W19" s="30">
        <v>11</v>
      </c>
    </row>
    <row r="20" spans="1:25" ht="24.75" customHeight="1">
      <c r="A20" s="11">
        <v>12</v>
      </c>
      <c r="B20" s="15" t="s">
        <v>54</v>
      </c>
      <c r="C20" s="13">
        <v>143</v>
      </c>
      <c r="D20" s="14">
        <v>10</v>
      </c>
      <c r="E20" s="14">
        <f t="shared" si="0"/>
        <v>143</v>
      </c>
      <c r="F20" s="18">
        <v>0</v>
      </c>
      <c r="G20" s="55">
        <v>1</v>
      </c>
      <c r="H20" s="18">
        <v>30</v>
      </c>
      <c r="I20" s="18">
        <f t="shared" si="1"/>
        <v>143</v>
      </c>
      <c r="J20" s="28">
        <f t="shared" si="2"/>
        <v>1</v>
      </c>
      <c r="K20" s="14">
        <v>30</v>
      </c>
      <c r="L20" s="67">
        <f t="shared" si="3"/>
        <v>143</v>
      </c>
      <c r="M20" s="26">
        <v>0</v>
      </c>
      <c r="N20" s="27">
        <v>0</v>
      </c>
      <c r="O20" s="59">
        <f t="shared" si="4"/>
        <v>1</v>
      </c>
      <c r="P20" s="18">
        <v>30</v>
      </c>
      <c r="Q20" s="31">
        <v>0</v>
      </c>
      <c r="R20" s="62">
        <f t="shared" si="5"/>
        <v>1.43</v>
      </c>
      <c r="S20" s="32">
        <v>0</v>
      </c>
      <c r="T20" s="33">
        <f t="shared" si="6"/>
        <v>0</v>
      </c>
      <c r="U20" s="34">
        <v>0</v>
      </c>
      <c r="V20" s="62">
        <f t="shared" si="7"/>
        <v>101.43</v>
      </c>
      <c r="W20" s="30">
        <v>12</v>
      </c>
    </row>
    <row r="21" spans="1:25" ht="24.75" customHeight="1">
      <c r="A21" s="11">
        <v>13</v>
      </c>
      <c r="B21" s="15" t="s">
        <v>55</v>
      </c>
      <c r="C21" s="13">
        <v>130</v>
      </c>
      <c r="D21" s="14">
        <v>10</v>
      </c>
      <c r="E21" s="14">
        <f t="shared" si="0"/>
        <v>130</v>
      </c>
      <c r="F21" s="14">
        <v>0</v>
      </c>
      <c r="G21" s="55">
        <v>1</v>
      </c>
      <c r="H21" s="18">
        <v>30</v>
      </c>
      <c r="I21" s="18">
        <f t="shared" si="1"/>
        <v>130</v>
      </c>
      <c r="J21" s="28">
        <f t="shared" si="2"/>
        <v>1</v>
      </c>
      <c r="K21" s="14">
        <v>30</v>
      </c>
      <c r="L21" s="67">
        <f t="shared" si="3"/>
        <v>129</v>
      </c>
      <c r="M21" s="26">
        <v>0</v>
      </c>
      <c r="N21" s="27">
        <v>1</v>
      </c>
      <c r="O21" s="59">
        <f t="shared" si="4"/>
        <v>1</v>
      </c>
      <c r="P21" s="18">
        <v>30</v>
      </c>
      <c r="Q21" s="31">
        <v>0</v>
      </c>
      <c r="R21" s="62">
        <f t="shared" si="5"/>
        <v>1.29</v>
      </c>
      <c r="S21" s="32">
        <v>0</v>
      </c>
      <c r="T21" s="33">
        <f t="shared" si="6"/>
        <v>0</v>
      </c>
      <c r="U21" s="34">
        <v>0</v>
      </c>
      <c r="V21" s="62">
        <f t="shared" si="7"/>
        <v>101.29</v>
      </c>
      <c r="W21" s="30">
        <v>13</v>
      </c>
    </row>
    <row r="22" spans="1:25" ht="24.75" customHeight="1">
      <c r="A22" s="11">
        <v>14</v>
      </c>
      <c r="B22" s="20" t="s">
        <v>56</v>
      </c>
      <c r="C22" s="13">
        <v>122</v>
      </c>
      <c r="D22" s="14">
        <v>10</v>
      </c>
      <c r="E22" s="14">
        <f t="shared" si="0"/>
        <v>122</v>
      </c>
      <c r="F22" s="14">
        <v>0</v>
      </c>
      <c r="G22" s="55">
        <v>1</v>
      </c>
      <c r="H22" s="18">
        <v>30</v>
      </c>
      <c r="I22" s="18">
        <f t="shared" si="1"/>
        <v>122</v>
      </c>
      <c r="J22" s="28">
        <f t="shared" si="2"/>
        <v>1</v>
      </c>
      <c r="K22" s="14">
        <v>30</v>
      </c>
      <c r="L22" s="67">
        <f t="shared" si="3"/>
        <v>122</v>
      </c>
      <c r="M22" s="26">
        <v>0</v>
      </c>
      <c r="N22" s="27">
        <v>0</v>
      </c>
      <c r="O22" s="59">
        <f t="shared" si="4"/>
        <v>1</v>
      </c>
      <c r="P22" s="18">
        <v>30</v>
      </c>
      <c r="Q22" s="31">
        <v>0</v>
      </c>
      <c r="R22" s="62">
        <f t="shared" si="5"/>
        <v>1.22</v>
      </c>
      <c r="S22" s="32">
        <v>0</v>
      </c>
      <c r="T22" s="33">
        <f t="shared" si="6"/>
        <v>0</v>
      </c>
      <c r="U22" s="34">
        <v>0</v>
      </c>
      <c r="V22" s="62">
        <f t="shared" si="7"/>
        <v>101.22</v>
      </c>
      <c r="W22" s="30">
        <v>14</v>
      </c>
    </row>
    <row r="23" spans="1:25" ht="24.75" customHeight="1">
      <c r="A23" s="11">
        <v>15</v>
      </c>
      <c r="B23" s="12" t="s">
        <v>57</v>
      </c>
      <c r="C23" s="13">
        <v>80</v>
      </c>
      <c r="D23" s="14">
        <v>10</v>
      </c>
      <c r="E23" s="14">
        <f t="shared" si="0"/>
        <v>80</v>
      </c>
      <c r="F23" s="18">
        <v>0</v>
      </c>
      <c r="G23" s="55">
        <v>1</v>
      </c>
      <c r="H23" s="18">
        <v>30</v>
      </c>
      <c r="I23" s="18">
        <f t="shared" si="1"/>
        <v>80</v>
      </c>
      <c r="J23" s="28">
        <f t="shared" si="2"/>
        <v>1</v>
      </c>
      <c r="K23" s="14">
        <v>30</v>
      </c>
      <c r="L23" s="67">
        <f t="shared" si="3"/>
        <v>79</v>
      </c>
      <c r="M23" s="26">
        <v>0</v>
      </c>
      <c r="N23" s="27">
        <v>1</v>
      </c>
      <c r="O23" s="59">
        <f t="shared" si="4"/>
        <v>1</v>
      </c>
      <c r="P23" s="18">
        <v>30</v>
      </c>
      <c r="Q23" s="31">
        <v>0</v>
      </c>
      <c r="R23" s="62">
        <f t="shared" si="5"/>
        <v>0.79</v>
      </c>
      <c r="S23" s="32">
        <v>0</v>
      </c>
      <c r="T23" s="33">
        <f t="shared" si="6"/>
        <v>0</v>
      </c>
      <c r="U23" s="34">
        <v>0</v>
      </c>
      <c r="V23" s="62">
        <f t="shared" si="7"/>
        <v>100.79</v>
      </c>
      <c r="W23" s="30">
        <v>15</v>
      </c>
    </row>
    <row r="24" spans="1:25" ht="24.75" customHeight="1">
      <c r="A24" s="11">
        <v>16</v>
      </c>
      <c r="B24" s="15" t="s">
        <v>58</v>
      </c>
      <c r="C24" s="13">
        <v>73</v>
      </c>
      <c r="D24" s="14">
        <v>9</v>
      </c>
      <c r="E24" s="14">
        <f t="shared" si="0"/>
        <v>73</v>
      </c>
      <c r="F24" s="18">
        <v>0</v>
      </c>
      <c r="G24" s="55">
        <v>1</v>
      </c>
      <c r="H24" s="18">
        <v>30</v>
      </c>
      <c r="I24" s="18">
        <f t="shared" si="1"/>
        <v>73</v>
      </c>
      <c r="J24" s="28">
        <f t="shared" si="2"/>
        <v>1</v>
      </c>
      <c r="K24" s="14">
        <v>30</v>
      </c>
      <c r="L24" s="67">
        <f t="shared" si="3"/>
        <v>73</v>
      </c>
      <c r="M24" s="26">
        <v>0</v>
      </c>
      <c r="N24" s="27">
        <v>0</v>
      </c>
      <c r="O24" s="59">
        <f t="shared" si="4"/>
        <v>1</v>
      </c>
      <c r="P24" s="18">
        <v>30</v>
      </c>
      <c r="Q24" s="31">
        <v>0</v>
      </c>
      <c r="R24" s="62">
        <f t="shared" si="5"/>
        <v>0.73</v>
      </c>
      <c r="S24" s="32">
        <v>0</v>
      </c>
      <c r="T24" s="33">
        <f t="shared" si="6"/>
        <v>0</v>
      </c>
      <c r="U24" s="34">
        <v>0</v>
      </c>
      <c r="V24" s="62">
        <f t="shared" si="7"/>
        <v>99.73</v>
      </c>
      <c r="W24" s="30">
        <v>16</v>
      </c>
    </row>
    <row r="25" spans="1:25" ht="24.75" customHeight="1">
      <c r="A25" s="11">
        <v>17</v>
      </c>
      <c r="B25" s="12" t="s">
        <v>59</v>
      </c>
      <c r="C25" s="13">
        <v>151</v>
      </c>
      <c r="D25" s="14">
        <v>10</v>
      </c>
      <c r="E25" s="14">
        <f t="shared" si="0"/>
        <v>151</v>
      </c>
      <c r="F25" s="14">
        <v>0</v>
      </c>
      <c r="G25" s="54">
        <v>1</v>
      </c>
      <c r="H25" s="18">
        <v>30</v>
      </c>
      <c r="I25" s="14">
        <f t="shared" si="1"/>
        <v>151</v>
      </c>
      <c r="J25" s="25">
        <f t="shared" si="2"/>
        <v>1</v>
      </c>
      <c r="K25" s="14">
        <v>30</v>
      </c>
      <c r="L25" s="67">
        <f t="shared" si="3"/>
        <v>151</v>
      </c>
      <c r="M25" s="26">
        <v>0</v>
      </c>
      <c r="N25" s="27">
        <v>0</v>
      </c>
      <c r="O25" s="59">
        <f t="shared" si="4"/>
        <v>1</v>
      </c>
      <c r="P25" s="14">
        <v>30</v>
      </c>
      <c r="Q25" s="31">
        <v>0</v>
      </c>
      <c r="R25" s="62">
        <f t="shared" si="5"/>
        <v>1.51</v>
      </c>
      <c r="S25" s="32">
        <v>0</v>
      </c>
      <c r="T25" s="33">
        <f t="shared" si="6"/>
        <v>0</v>
      </c>
      <c r="U25" s="34">
        <v>2</v>
      </c>
      <c r="V25" s="62">
        <f t="shared" si="7"/>
        <v>99.51</v>
      </c>
      <c r="W25" s="30">
        <v>17</v>
      </c>
    </row>
    <row r="26" spans="1:25" ht="24.75" customHeight="1">
      <c r="A26" s="11">
        <v>18</v>
      </c>
      <c r="B26" s="15" t="s">
        <v>60</v>
      </c>
      <c r="C26" s="13">
        <v>181</v>
      </c>
      <c r="D26" s="14">
        <v>10</v>
      </c>
      <c r="E26" s="14">
        <f t="shared" si="0"/>
        <v>181</v>
      </c>
      <c r="F26" s="14">
        <v>0</v>
      </c>
      <c r="G26" s="55">
        <v>1</v>
      </c>
      <c r="H26" s="18">
        <v>30</v>
      </c>
      <c r="I26" s="14">
        <f t="shared" si="1"/>
        <v>181</v>
      </c>
      <c r="J26" s="28">
        <f t="shared" si="2"/>
        <v>1</v>
      </c>
      <c r="K26" s="14">
        <v>30</v>
      </c>
      <c r="L26" s="67">
        <f t="shared" si="3"/>
        <v>173</v>
      </c>
      <c r="M26" s="26">
        <v>0</v>
      </c>
      <c r="N26" s="27">
        <v>8</v>
      </c>
      <c r="O26" s="59">
        <f t="shared" si="4"/>
        <v>1</v>
      </c>
      <c r="P26" s="18">
        <v>30</v>
      </c>
      <c r="Q26" s="31">
        <v>0</v>
      </c>
      <c r="R26" s="62">
        <f t="shared" si="5"/>
        <v>1.73</v>
      </c>
      <c r="S26" s="32">
        <v>1</v>
      </c>
      <c r="T26" s="33">
        <f t="shared" si="6"/>
        <v>0</v>
      </c>
      <c r="U26" s="34">
        <v>5</v>
      </c>
      <c r="V26" s="62">
        <f t="shared" si="7"/>
        <v>97.73</v>
      </c>
      <c r="W26" s="30">
        <v>18</v>
      </c>
    </row>
    <row r="27" spans="1:25" ht="24.75" customHeight="1">
      <c r="A27" s="11">
        <v>19</v>
      </c>
      <c r="B27" s="15" t="s">
        <v>61</v>
      </c>
      <c r="C27" s="13">
        <v>63</v>
      </c>
      <c r="D27" s="14">
        <v>7.5</v>
      </c>
      <c r="E27" s="14">
        <f t="shared" si="0"/>
        <v>63</v>
      </c>
      <c r="F27" s="14">
        <v>0</v>
      </c>
      <c r="G27" s="55">
        <v>1</v>
      </c>
      <c r="H27" s="18">
        <v>30</v>
      </c>
      <c r="I27" s="14">
        <f t="shared" si="1"/>
        <v>63</v>
      </c>
      <c r="J27" s="28">
        <f t="shared" si="2"/>
        <v>1</v>
      </c>
      <c r="K27" s="14">
        <v>30</v>
      </c>
      <c r="L27" s="67">
        <f t="shared" si="3"/>
        <v>63</v>
      </c>
      <c r="M27" s="26">
        <v>0</v>
      </c>
      <c r="N27" s="27">
        <v>0</v>
      </c>
      <c r="O27" s="59">
        <f t="shared" si="4"/>
        <v>1</v>
      </c>
      <c r="P27" s="18">
        <v>30</v>
      </c>
      <c r="Q27" s="31">
        <v>0</v>
      </c>
      <c r="R27" s="62">
        <f t="shared" si="5"/>
        <v>0.63</v>
      </c>
      <c r="S27" s="32">
        <v>0</v>
      </c>
      <c r="T27" s="33">
        <f t="shared" si="6"/>
        <v>0</v>
      </c>
      <c r="U27" s="34">
        <v>1</v>
      </c>
      <c r="V27" s="62">
        <f t="shared" si="7"/>
        <v>97.13</v>
      </c>
      <c r="W27" s="30">
        <v>19</v>
      </c>
    </row>
    <row r="28" spans="1:25" ht="24.75" customHeight="1">
      <c r="A28" s="11">
        <v>20</v>
      </c>
      <c r="B28" s="21" t="s">
        <v>62</v>
      </c>
      <c r="C28" s="13">
        <v>63</v>
      </c>
      <c r="D28" s="14">
        <v>7.5</v>
      </c>
      <c r="E28" s="14">
        <f t="shared" si="0"/>
        <v>63</v>
      </c>
      <c r="F28" s="14">
        <v>0</v>
      </c>
      <c r="G28" s="55">
        <v>1</v>
      </c>
      <c r="H28" s="18">
        <v>30</v>
      </c>
      <c r="I28" s="14">
        <f t="shared" si="1"/>
        <v>63</v>
      </c>
      <c r="J28" s="28">
        <f t="shared" si="2"/>
        <v>1</v>
      </c>
      <c r="K28" s="14">
        <v>30</v>
      </c>
      <c r="L28" s="67">
        <f t="shared" si="3"/>
        <v>63</v>
      </c>
      <c r="M28" s="26">
        <v>0</v>
      </c>
      <c r="N28" s="27">
        <v>0</v>
      </c>
      <c r="O28" s="59">
        <f t="shared" si="4"/>
        <v>1</v>
      </c>
      <c r="P28" s="18">
        <v>30</v>
      </c>
      <c r="Q28" s="31">
        <v>0</v>
      </c>
      <c r="R28" s="62">
        <f t="shared" si="5"/>
        <v>0.63</v>
      </c>
      <c r="S28" s="32">
        <v>0</v>
      </c>
      <c r="T28" s="33">
        <f t="shared" si="6"/>
        <v>0</v>
      </c>
      <c r="U28" s="34">
        <v>3</v>
      </c>
      <c r="V28" s="62">
        <f t="shared" si="7"/>
        <v>95.13</v>
      </c>
      <c r="W28" s="30">
        <v>20</v>
      </c>
    </row>
    <row r="29" spans="1:25" ht="24.75" customHeight="1">
      <c r="A29" s="11">
        <v>21</v>
      </c>
      <c r="B29" s="15" t="s">
        <v>63</v>
      </c>
      <c r="C29" s="13">
        <v>311</v>
      </c>
      <c r="D29" s="14">
        <v>10</v>
      </c>
      <c r="E29" s="14">
        <f t="shared" si="0"/>
        <v>311</v>
      </c>
      <c r="F29" s="14">
        <v>0</v>
      </c>
      <c r="G29" s="55">
        <v>1</v>
      </c>
      <c r="H29" s="18">
        <v>30</v>
      </c>
      <c r="I29" s="14">
        <f t="shared" si="1"/>
        <v>311</v>
      </c>
      <c r="J29" s="28">
        <f t="shared" si="2"/>
        <v>1</v>
      </c>
      <c r="K29" s="14">
        <v>30</v>
      </c>
      <c r="L29" s="67">
        <f t="shared" si="3"/>
        <v>311</v>
      </c>
      <c r="M29" s="26">
        <v>0</v>
      </c>
      <c r="N29" s="27">
        <v>0</v>
      </c>
      <c r="O29" s="59">
        <f t="shared" si="4"/>
        <v>1</v>
      </c>
      <c r="P29" s="18">
        <v>30</v>
      </c>
      <c r="Q29" s="31">
        <v>0</v>
      </c>
      <c r="R29" s="62">
        <f t="shared" si="5"/>
        <v>3.11</v>
      </c>
      <c r="S29" s="32">
        <v>0</v>
      </c>
      <c r="T29" s="33">
        <f t="shared" si="6"/>
        <v>0</v>
      </c>
      <c r="U29" s="34">
        <v>9</v>
      </c>
      <c r="V29" s="62">
        <f t="shared" si="7"/>
        <v>94.11</v>
      </c>
      <c r="W29" s="30">
        <v>21</v>
      </c>
    </row>
    <row r="30" spans="1:25" ht="24.75" customHeight="1">
      <c r="A30" s="11">
        <v>22</v>
      </c>
      <c r="B30" s="20" t="s">
        <v>64</v>
      </c>
      <c r="C30" s="13">
        <v>148</v>
      </c>
      <c r="D30" s="14">
        <v>10</v>
      </c>
      <c r="E30" s="14">
        <f t="shared" si="0"/>
        <v>148</v>
      </c>
      <c r="F30" s="14">
        <v>0</v>
      </c>
      <c r="G30" s="55">
        <v>1</v>
      </c>
      <c r="H30" s="18">
        <v>30</v>
      </c>
      <c r="I30" s="18">
        <f t="shared" si="1"/>
        <v>148</v>
      </c>
      <c r="J30" s="28">
        <f t="shared" si="2"/>
        <v>1</v>
      </c>
      <c r="K30" s="14">
        <v>30</v>
      </c>
      <c r="L30" s="67">
        <f t="shared" si="3"/>
        <v>148</v>
      </c>
      <c r="M30" s="26">
        <v>0</v>
      </c>
      <c r="N30" s="27">
        <v>0</v>
      </c>
      <c r="O30" s="59">
        <f t="shared" si="4"/>
        <v>1</v>
      </c>
      <c r="P30" s="18">
        <v>30</v>
      </c>
      <c r="Q30" s="31">
        <v>0</v>
      </c>
      <c r="R30" s="62">
        <f t="shared" si="5"/>
        <v>1.48</v>
      </c>
      <c r="S30" s="32">
        <v>0</v>
      </c>
      <c r="T30" s="33">
        <f t="shared" si="6"/>
        <v>0</v>
      </c>
      <c r="U30" s="34">
        <v>10</v>
      </c>
      <c r="V30" s="62">
        <f t="shared" si="7"/>
        <v>91.48</v>
      </c>
      <c r="W30" s="30">
        <v>22</v>
      </c>
    </row>
    <row r="31" spans="1:25" ht="24.75" customHeight="1">
      <c r="A31" s="11">
        <v>23</v>
      </c>
      <c r="B31" s="12" t="s">
        <v>65</v>
      </c>
      <c r="C31" s="13">
        <v>49</v>
      </c>
      <c r="D31" s="14">
        <v>6</v>
      </c>
      <c r="E31" s="14">
        <f t="shared" si="0"/>
        <v>49</v>
      </c>
      <c r="F31" s="14">
        <v>0</v>
      </c>
      <c r="G31" s="55">
        <v>1</v>
      </c>
      <c r="H31" s="18">
        <v>30</v>
      </c>
      <c r="I31" s="18">
        <f t="shared" si="1"/>
        <v>49</v>
      </c>
      <c r="J31" s="28">
        <f t="shared" si="2"/>
        <v>1</v>
      </c>
      <c r="K31" s="14">
        <v>30</v>
      </c>
      <c r="L31" s="67">
        <f t="shared" si="3"/>
        <v>49</v>
      </c>
      <c r="M31" s="26">
        <v>0</v>
      </c>
      <c r="N31" s="27">
        <v>0</v>
      </c>
      <c r="O31" s="59">
        <f t="shared" si="4"/>
        <v>1</v>
      </c>
      <c r="P31" s="18">
        <v>30</v>
      </c>
      <c r="Q31" s="31">
        <v>0</v>
      </c>
      <c r="R31" s="62">
        <f t="shared" si="5"/>
        <v>0.49</v>
      </c>
      <c r="S31" s="32">
        <v>47</v>
      </c>
      <c r="T31" s="33">
        <f t="shared" si="6"/>
        <v>0</v>
      </c>
      <c r="U31" s="34">
        <v>0</v>
      </c>
      <c r="V31" s="62">
        <f t="shared" si="7"/>
        <v>143.49</v>
      </c>
      <c r="W31" s="30"/>
    </row>
    <row r="32" spans="1:25" ht="24.75" customHeight="1">
      <c r="A32" s="11">
        <v>24</v>
      </c>
      <c r="B32" s="15" t="s">
        <v>66</v>
      </c>
      <c r="C32" s="13">
        <v>38</v>
      </c>
      <c r="D32" s="22">
        <v>4.5</v>
      </c>
      <c r="E32" s="14">
        <f t="shared" si="0"/>
        <v>38</v>
      </c>
      <c r="F32" s="14">
        <v>0</v>
      </c>
      <c r="G32" s="56">
        <v>1</v>
      </c>
      <c r="H32" s="18">
        <v>30</v>
      </c>
      <c r="I32" s="18">
        <f t="shared" si="1"/>
        <v>38</v>
      </c>
      <c r="J32" s="29">
        <f t="shared" si="2"/>
        <v>1</v>
      </c>
      <c r="K32" s="14">
        <v>30</v>
      </c>
      <c r="L32" s="67">
        <f t="shared" si="3"/>
        <v>38</v>
      </c>
      <c r="M32" s="26">
        <v>0</v>
      </c>
      <c r="N32" s="27">
        <v>0</v>
      </c>
      <c r="O32" s="59">
        <f t="shared" si="4"/>
        <v>1</v>
      </c>
      <c r="P32" s="30">
        <v>30</v>
      </c>
      <c r="Q32" s="31">
        <v>0</v>
      </c>
      <c r="R32" s="62">
        <f t="shared" si="5"/>
        <v>0.38</v>
      </c>
      <c r="S32" s="32">
        <v>0</v>
      </c>
      <c r="T32" s="33">
        <f t="shared" si="6"/>
        <v>0</v>
      </c>
      <c r="U32" s="34">
        <v>0</v>
      </c>
      <c r="V32" s="62">
        <f t="shared" si="7"/>
        <v>94.88</v>
      </c>
      <c r="W32" s="30"/>
    </row>
    <row r="33" spans="1:23" ht="24.75" customHeight="1">
      <c r="A33" s="11">
        <v>25</v>
      </c>
      <c r="B33" s="15" t="s">
        <v>67</v>
      </c>
      <c r="C33" s="13">
        <v>29</v>
      </c>
      <c r="D33" s="14">
        <v>3.5</v>
      </c>
      <c r="E33" s="14">
        <f t="shared" si="0"/>
        <v>29</v>
      </c>
      <c r="F33" s="14">
        <v>0</v>
      </c>
      <c r="G33" s="55">
        <v>1</v>
      </c>
      <c r="H33" s="18">
        <v>30</v>
      </c>
      <c r="I33" s="14">
        <f t="shared" si="1"/>
        <v>29</v>
      </c>
      <c r="J33" s="28">
        <f t="shared" si="2"/>
        <v>1</v>
      </c>
      <c r="K33" s="14">
        <v>30</v>
      </c>
      <c r="L33" s="67">
        <f t="shared" si="3"/>
        <v>29</v>
      </c>
      <c r="M33" s="26">
        <v>0</v>
      </c>
      <c r="N33" s="27">
        <v>0</v>
      </c>
      <c r="O33" s="59">
        <f t="shared" si="4"/>
        <v>1</v>
      </c>
      <c r="P33" s="18">
        <v>30</v>
      </c>
      <c r="Q33" s="31">
        <v>0</v>
      </c>
      <c r="R33" s="62">
        <f t="shared" si="5"/>
        <v>0.28999999999999998</v>
      </c>
      <c r="S33" s="32">
        <v>0</v>
      </c>
      <c r="T33" s="33">
        <f t="shared" si="6"/>
        <v>0</v>
      </c>
      <c r="U33" s="34">
        <v>2</v>
      </c>
      <c r="V33" s="62">
        <f t="shared" si="7"/>
        <v>91.79</v>
      </c>
      <c r="W33" s="30"/>
    </row>
    <row r="34" spans="1:23" ht="24.75" customHeight="1">
      <c r="A34" s="11">
        <v>26</v>
      </c>
      <c r="B34" s="15" t="s">
        <v>68</v>
      </c>
      <c r="C34" s="13">
        <v>25</v>
      </c>
      <c r="D34" s="23">
        <v>3</v>
      </c>
      <c r="E34" s="14">
        <f t="shared" si="0"/>
        <v>25</v>
      </c>
      <c r="F34" s="14">
        <v>0</v>
      </c>
      <c r="G34" s="55">
        <v>1</v>
      </c>
      <c r="H34" s="18">
        <v>30</v>
      </c>
      <c r="I34" s="18">
        <f t="shared" si="1"/>
        <v>25</v>
      </c>
      <c r="J34" s="28">
        <f t="shared" si="2"/>
        <v>1</v>
      </c>
      <c r="K34" s="14">
        <v>30</v>
      </c>
      <c r="L34" s="67">
        <f t="shared" si="3"/>
        <v>25</v>
      </c>
      <c r="M34" s="26">
        <v>0</v>
      </c>
      <c r="N34" s="27">
        <v>0</v>
      </c>
      <c r="O34" s="59">
        <f t="shared" si="4"/>
        <v>1</v>
      </c>
      <c r="P34" s="18">
        <v>30</v>
      </c>
      <c r="Q34" s="31">
        <v>0</v>
      </c>
      <c r="R34" s="62">
        <f t="shared" si="5"/>
        <v>0.25</v>
      </c>
      <c r="S34" s="32">
        <v>0</v>
      </c>
      <c r="T34" s="33">
        <f t="shared" si="6"/>
        <v>0</v>
      </c>
      <c r="U34" s="34">
        <v>0</v>
      </c>
      <c r="V34" s="62">
        <f t="shared" si="7"/>
        <v>93.25</v>
      </c>
      <c r="W34" s="30"/>
    </row>
    <row r="35" spans="1:23" ht="24.75" customHeight="1">
      <c r="A35" s="11">
        <v>27</v>
      </c>
      <c r="B35" s="15" t="s">
        <v>69</v>
      </c>
      <c r="C35" s="13">
        <v>24</v>
      </c>
      <c r="D35" s="23">
        <v>3</v>
      </c>
      <c r="E35" s="14">
        <f t="shared" si="0"/>
        <v>24</v>
      </c>
      <c r="F35" s="18">
        <v>0</v>
      </c>
      <c r="G35" s="55">
        <v>1</v>
      </c>
      <c r="H35" s="18">
        <v>30</v>
      </c>
      <c r="I35" s="18">
        <f t="shared" si="1"/>
        <v>24</v>
      </c>
      <c r="J35" s="28">
        <f t="shared" si="2"/>
        <v>1</v>
      </c>
      <c r="K35" s="14">
        <v>30</v>
      </c>
      <c r="L35" s="67">
        <f t="shared" si="3"/>
        <v>23</v>
      </c>
      <c r="M35" s="26">
        <v>0</v>
      </c>
      <c r="N35" s="27">
        <v>1</v>
      </c>
      <c r="O35" s="59">
        <f t="shared" si="4"/>
        <v>1</v>
      </c>
      <c r="P35" s="18">
        <v>30</v>
      </c>
      <c r="Q35" s="31">
        <v>0</v>
      </c>
      <c r="R35" s="62">
        <f t="shared" si="5"/>
        <v>0.23</v>
      </c>
      <c r="S35" s="32">
        <v>0</v>
      </c>
      <c r="T35" s="33">
        <f t="shared" si="6"/>
        <v>0</v>
      </c>
      <c r="U35" s="34">
        <v>0</v>
      </c>
      <c r="V35" s="62">
        <f t="shared" si="7"/>
        <v>93.23</v>
      </c>
      <c r="W35" s="30"/>
    </row>
    <row r="36" spans="1:23" ht="24.75" customHeight="1">
      <c r="A36" s="11">
        <v>28</v>
      </c>
      <c r="B36" s="24" t="s">
        <v>70</v>
      </c>
      <c r="C36" s="13">
        <v>24</v>
      </c>
      <c r="D36" s="23">
        <v>3</v>
      </c>
      <c r="E36" s="14">
        <f t="shared" si="0"/>
        <v>24</v>
      </c>
      <c r="F36" s="14">
        <v>0</v>
      </c>
      <c r="G36" s="55">
        <v>1</v>
      </c>
      <c r="H36" s="18">
        <v>30</v>
      </c>
      <c r="I36" s="14">
        <f t="shared" si="1"/>
        <v>24</v>
      </c>
      <c r="J36" s="28">
        <f t="shared" si="2"/>
        <v>1</v>
      </c>
      <c r="K36" s="14">
        <v>30</v>
      </c>
      <c r="L36" s="67">
        <f t="shared" si="3"/>
        <v>24</v>
      </c>
      <c r="M36" s="26">
        <v>0</v>
      </c>
      <c r="N36" s="27">
        <v>0</v>
      </c>
      <c r="O36" s="59">
        <f t="shared" si="4"/>
        <v>1</v>
      </c>
      <c r="P36" s="18">
        <v>30</v>
      </c>
      <c r="Q36" s="31">
        <v>0</v>
      </c>
      <c r="R36" s="62">
        <f t="shared" si="5"/>
        <v>0.24</v>
      </c>
      <c r="S36" s="32">
        <v>0</v>
      </c>
      <c r="T36" s="33">
        <f t="shared" si="6"/>
        <v>0</v>
      </c>
      <c r="U36" s="34">
        <v>0</v>
      </c>
      <c r="V36" s="62">
        <f t="shared" si="7"/>
        <v>93.24</v>
      </c>
      <c r="W36" s="30"/>
    </row>
    <row r="37" spans="1:23" ht="24.75" customHeight="1">
      <c r="A37" s="11">
        <v>29</v>
      </c>
      <c r="B37" s="15" t="s">
        <v>71</v>
      </c>
      <c r="C37" s="13">
        <v>23</v>
      </c>
      <c r="D37" s="23">
        <v>3</v>
      </c>
      <c r="E37" s="14">
        <f t="shared" si="0"/>
        <v>23</v>
      </c>
      <c r="F37" s="14">
        <v>0</v>
      </c>
      <c r="G37" s="55">
        <v>1</v>
      </c>
      <c r="H37" s="18">
        <v>30</v>
      </c>
      <c r="I37" s="18">
        <f t="shared" si="1"/>
        <v>23</v>
      </c>
      <c r="J37" s="28">
        <f t="shared" si="2"/>
        <v>1</v>
      </c>
      <c r="K37" s="14">
        <v>30</v>
      </c>
      <c r="L37" s="67">
        <f t="shared" si="3"/>
        <v>22</v>
      </c>
      <c r="M37" s="26">
        <v>0</v>
      </c>
      <c r="N37" s="27">
        <v>1</v>
      </c>
      <c r="O37" s="59">
        <f t="shared" si="4"/>
        <v>1</v>
      </c>
      <c r="P37" s="18">
        <v>30</v>
      </c>
      <c r="Q37" s="31">
        <v>0</v>
      </c>
      <c r="R37" s="62">
        <f t="shared" si="5"/>
        <v>0.22</v>
      </c>
      <c r="S37" s="32">
        <v>0</v>
      </c>
      <c r="T37" s="33">
        <f t="shared" si="6"/>
        <v>0</v>
      </c>
      <c r="U37" s="34">
        <v>0</v>
      </c>
      <c r="V37" s="62">
        <f t="shared" si="7"/>
        <v>93.22</v>
      </c>
      <c r="W37" s="30"/>
    </row>
    <row r="38" spans="1:23" ht="24.75" customHeight="1">
      <c r="A38" s="11">
        <v>30</v>
      </c>
      <c r="B38" s="12" t="s">
        <v>72</v>
      </c>
      <c r="C38" s="13">
        <v>23</v>
      </c>
      <c r="D38" s="23">
        <v>3</v>
      </c>
      <c r="E38" s="14">
        <f t="shared" si="0"/>
        <v>23</v>
      </c>
      <c r="F38" s="14">
        <v>0</v>
      </c>
      <c r="G38" s="55">
        <v>1</v>
      </c>
      <c r="H38" s="18">
        <v>30</v>
      </c>
      <c r="I38" s="18">
        <f t="shared" si="1"/>
        <v>23</v>
      </c>
      <c r="J38" s="28">
        <f t="shared" si="2"/>
        <v>1</v>
      </c>
      <c r="K38" s="14">
        <v>30</v>
      </c>
      <c r="L38" s="67">
        <f t="shared" si="3"/>
        <v>23</v>
      </c>
      <c r="M38" s="26">
        <v>0</v>
      </c>
      <c r="N38" s="27">
        <v>0</v>
      </c>
      <c r="O38" s="59">
        <f t="shared" si="4"/>
        <v>1</v>
      </c>
      <c r="P38" s="18">
        <v>30</v>
      </c>
      <c r="Q38" s="31">
        <v>0</v>
      </c>
      <c r="R38" s="62">
        <f t="shared" si="5"/>
        <v>0.23</v>
      </c>
      <c r="S38" s="32">
        <v>0</v>
      </c>
      <c r="T38" s="33">
        <f t="shared" si="6"/>
        <v>0</v>
      </c>
      <c r="U38" s="34">
        <v>0</v>
      </c>
      <c r="V38" s="62">
        <f t="shared" si="7"/>
        <v>93.23</v>
      </c>
      <c r="W38" s="30"/>
    </row>
    <row r="39" spans="1:23" ht="24.75" customHeight="1">
      <c r="A39" s="11">
        <v>31</v>
      </c>
      <c r="B39" s="19" t="s">
        <v>73</v>
      </c>
      <c r="C39" s="13">
        <v>21</v>
      </c>
      <c r="D39" s="23">
        <v>2.5</v>
      </c>
      <c r="E39" s="14">
        <f t="shared" si="0"/>
        <v>21</v>
      </c>
      <c r="F39" s="14">
        <v>0</v>
      </c>
      <c r="G39" s="54">
        <v>1</v>
      </c>
      <c r="H39" s="18">
        <v>30</v>
      </c>
      <c r="I39" s="14">
        <f t="shared" si="1"/>
        <v>21</v>
      </c>
      <c r="J39" s="25">
        <f t="shared" si="2"/>
        <v>1</v>
      </c>
      <c r="K39" s="14">
        <v>30</v>
      </c>
      <c r="L39" s="67">
        <f t="shared" si="3"/>
        <v>19</v>
      </c>
      <c r="M39" s="26">
        <v>0</v>
      </c>
      <c r="N39" s="27">
        <v>2</v>
      </c>
      <c r="O39" s="59">
        <f t="shared" si="4"/>
        <v>1</v>
      </c>
      <c r="P39" s="14">
        <v>30</v>
      </c>
      <c r="Q39" s="31">
        <v>0</v>
      </c>
      <c r="R39" s="62">
        <f t="shared" si="5"/>
        <v>0.19</v>
      </c>
      <c r="S39" s="32">
        <v>0</v>
      </c>
      <c r="T39" s="33">
        <f t="shared" si="6"/>
        <v>0</v>
      </c>
      <c r="U39" s="34">
        <v>0</v>
      </c>
      <c r="V39" s="62">
        <f t="shared" si="7"/>
        <v>92.69</v>
      </c>
      <c r="W39" s="22"/>
    </row>
    <row r="40" spans="1:23" ht="24.75" customHeight="1">
      <c r="A40" s="11">
        <v>32</v>
      </c>
      <c r="B40" s="15" t="s">
        <v>74</v>
      </c>
      <c r="C40" s="13">
        <v>18</v>
      </c>
      <c r="D40" s="14">
        <v>2.5</v>
      </c>
      <c r="E40" s="14">
        <f t="shared" si="0"/>
        <v>18</v>
      </c>
      <c r="F40" s="14">
        <v>0</v>
      </c>
      <c r="G40" s="55">
        <v>1</v>
      </c>
      <c r="H40" s="18">
        <v>30</v>
      </c>
      <c r="I40" s="14">
        <f t="shared" si="1"/>
        <v>18</v>
      </c>
      <c r="J40" s="28">
        <f t="shared" si="2"/>
        <v>1</v>
      </c>
      <c r="K40" s="14">
        <v>30</v>
      </c>
      <c r="L40" s="67">
        <f t="shared" si="3"/>
        <v>18</v>
      </c>
      <c r="M40" s="26">
        <v>0</v>
      </c>
      <c r="N40" s="27">
        <v>0</v>
      </c>
      <c r="O40" s="59">
        <f t="shared" si="4"/>
        <v>1</v>
      </c>
      <c r="P40" s="18">
        <v>30</v>
      </c>
      <c r="Q40" s="31">
        <v>0</v>
      </c>
      <c r="R40" s="62">
        <f t="shared" si="5"/>
        <v>0.18</v>
      </c>
      <c r="S40" s="32">
        <v>0</v>
      </c>
      <c r="T40" s="33">
        <f t="shared" si="6"/>
        <v>0</v>
      </c>
      <c r="U40" s="34">
        <v>0</v>
      </c>
      <c r="V40" s="62">
        <f t="shared" si="7"/>
        <v>92.68</v>
      </c>
      <c r="W40" s="30"/>
    </row>
    <row r="41" spans="1:23" ht="24.75" customHeight="1">
      <c r="A41" s="11">
        <v>33</v>
      </c>
      <c r="B41" s="15" t="s">
        <v>75</v>
      </c>
      <c r="C41" s="13">
        <v>18</v>
      </c>
      <c r="D41" s="23">
        <v>2.5</v>
      </c>
      <c r="E41" s="14">
        <f t="shared" si="0"/>
        <v>18</v>
      </c>
      <c r="F41" s="14">
        <v>0</v>
      </c>
      <c r="G41" s="55">
        <v>1</v>
      </c>
      <c r="H41" s="18">
        <v>30</v>
      </c>
      <c r="I41" s="14">
        <f t="shared" si="1"/>
        <v>18</v>
      </c>
      <c r="J41" s="28">
        <f t="shared" si="2"/>
        <v>1</v>
      </c>
      <c r="K41" s="14">
        <v>30</v>
      </c>
      <c r="L41" s="67">
        <f t="shared" si="3"/>
        <v>18</v>
      </c>
      <c r="M41" s="26">
        <v>0</v>
      </c>
      <c r="N41" s="27">
        <v>0</v>
      </c>
      <c r="O41" s="59">
        <f t="shared" si="4"/>
        <v>1</v>
      </c>
      <c r="P41" s="18">
        <v>30</v>
      </c>
      <c r="Q41" s="31">
        <v>0</v>
      </c>
      <c r="R41" s="62">
        <f t="shared" si="5"/>
        <v>0.18</v>
      </c>
      <c r="S41" s="32">
        <v>0</v>
      </c>
      <c r="T41" s="33">
        <f t="shared" si="6"/>
        <v>0</v>
      </c>
      <c r="U41" s="34">
        <v>0</v>
      </c>
      <c r="V41" s="62">
        <f t="shared" si="7"/>
        <v>92.68</v>
      </c>
      <c r="W41" s="30"/>
    </row>
    <row r="42" spans="1:23" ht="24.75" customHeight="1">
      <c r="A42" s="11">
        <v>34</v>
      </c>
      <c r="B42" s="15" t="s">
        <v>76</v>
      </c>
      <c r="C42" s="13">
        <v>16</v>
      </c>
      <c r="D42" s="23">
        <v>2</v>
      </c>
      <c r="E42" s="14">
        <f t="shared" si="0"/>
        <v>16</v>
      </c>
      <c r="F42" s="14">
        <v>0</v>
      </c>
      <c r="G42" s="55">
        <v>1</v>
      </c>
      <c r="H42" s="18">
        <v>30</v>
      </c>
      <c r="I42" s="14">
        <f t="shared" si="1"/>
        <v>16</v>
      </c>
      <c r="J42" s="28">
        <f t="shared" si="2"/>
        <v>1</v>
      </c>
      <c r="K42" s="14">
        <v>30</v>
      </c>
      <c r="L42" s="67">
        <f t="shared" si="3"/>
        <v>16</v>
      </c>
      <c r="M42" s="26">
        <v>0</v>
      </c>
      <c r="N42" s="27">
        <v>0</v>
      </c>
      <c r="O42" s="59">
        <f t="shared" si="4"/>
        <v>1</v>
      </c>
      <c r="P42" s="18">
        <v>30</v>
      </c>
      <c r="Q42" s="31">
        <v>0</v>
      </c>
      <c r="R42" s="62">
        <f t="shared" si="5"/>
        <v>0.16</v>
      </c>
      <c r="S42" s="32">
        <v>0</v>
      </c>
      <c r="T42" s="33">
        <f t="shared" si="6"/>
        <v>0</v>
      </c>
      <c r="U42" s="34">
        <v>0</v>
      </c>
      <c r="V42" s="62">
        <f t="shared" si="7"/>
        <v>92.16</v>
      </c>
      <c r="W42" s="30"/>
    </row>
    <row r="43" spans="1:23" ht="24.75" customHeight="1">
      <c r="A43" s="11">
        <v>35</v>
      </c>
      <c r="B43" s="15" t="s">
        <v>77</v>
      </c>
      <c r="C43" s="13">
        <v>15</v>
      </c>
      <c r="D43" s="23">
        <v>2</v>
      </c>
      <c r="E43" s="16">
        <f t="shared" si="0"/>
        <v>15</v>
      </c>
      <c r="F43" s="16">
        <v>0</v>
      </c>
      <c r="G43" s="55">
        <v>1</v>
      </c>
      <c r="H43" s="17">
        <v>30</v>
      </c>
      <c r="I43" s="16">
        <f t="shared" si="1"/>
        <v>15</v>
      </c>
      <c r="J43" s="28">
        <f t="shared" si="2"/>
        <v>1</v>
      </c>
      <c r="K43" s="14">
        <v>30</v>
      </c>
      <c r="L43" s="67">
        <f t="shared" si="3"/>
        <v>15</v>
      </c>
      <c r="M43" s="26">
        <v>0</v>
      </c>
      <c r="N43" s="27">
        <v>0</v>
      </c>
      <c r="O43" s="59">
        <f t="shared" si="4"/>
        <v>1</v>
      </c>
      <c r="P43" s="16">
        <v>30</v>
      </c>
      <c r="Q43" s="31">
        <v>0</v>
      </c>
      <c r="R43" s="62">
        <f t="shared" si="5"/>
        <v>0.15</v>
      </c>
      <c r="S43" s="32">
        <v>0</v>
      </c>
      <c r="T43" s="33">
        <f t="shared" si="6"/>
        <v>0</v>
      </c>
      <c r="U43" s="34">
        <v>1</v>
      </c>
      <c r="V43" s="62">
        <f t="shared" si="7"/>
        <v>91.15</v>
      </c>
      <c r="W43" s="30"/>
    </row>
    <row r="44" spans="1:23" ht="24.75" customHeight="1">
      <c r="A44" s="11">
        <v>36</v>
      </c>
      <c r="B44" s="15" t="s">
        <v>78</v>
      </c>
      <c r="C44" s="13">
        <v>14</v>
      </c>
      <c r="D44" s="23">
        <v>2</v>
      </c>
      <c r="E44" s="14">
        <f t="shared" si="0"/>
        <v>14</v>
      </c>
      <c r="F44" s="14">
        <v>0</v>
      </c>
      <c r="G44" s="55">
        <v>1</v>
      </c>
      <c r="H44" s="18">
        <v>30</v>
      </c>
      <c r="I44" s="14">
        <f t="shared" si="1"/>
        <v>14</v>
      </c>
      <c r="J44" s="28">
        <f t="shared" si="2"/>
        <v>1</v>
      </c>
      <c r="K44" s="14">
        <v>30</v>
      </c>
      <c r="L44" s="67">
        <f t="shared" si="3"/>
        <v>14</v>
      </c>
      <c r="M44" s="26">
        <v>0</v>
      </c>
      <c r="N44" s="27">
        <v>0</v>
      </c>
      <c r="O44" s="59">
        <f t="shared" si="4"/>
        <v>1</v>
      </c>
      <c r="P44" s="18">
        <v>30</v>
      </c>
      <c r="Q44" s="31">
        <v>0</v>
      </c>
      <c r="R44" s="62">
        <f t="shared" si="5"/>
        <v>0.14000000000000001</v>
      </c>
      <c r="S44" s="32">
        <v>0</v>
      </c>
      <c r="T44" s="33">
        <f t="shared" si="6"/>
        <v>0</v>
      </c>
      <c r="U44" s="34">
        <v>0</v>
      </c>
      <c r="V44" s="62">
        <f t="shared" si="7"/>
        <v>92.14</v>
      </c>
      <c r="W44" s="30"/>
    </row>
    <row r="45" spans="1:23" ht="24.75" customHeight="1">
      <c r="A45" s="11">
        <v>37</v>
      </c>
      <c r="B45" s="21" t="s">
        <v>79</v>
      </c>
      <c r="C45" s="13">
        <v>12</v>
      </c>
      <c r="D45" s="23">
        <v>1.5</v>
      </c>
      <c r="E45" s="14">
        <f t="shared" si="0"/>
        <v>12</v>
      </c>
      <c r="F45" s="14">
        <v>0</v>
      </c>
      <c r="G45" s="55">
        <v>1</v>
      </c>
      <c r="H45" s="18">
        <v>30</v>
      </c>
      <c r="I45" s="14">
        <f t="shared" si="1"/>
        <v>12</v>
      </c>
      <c r="J45" s="28">
        <f t="shared" si="2"/>
        <v>1</v>
      </c>
      <c r="K45" s="14">
        <v>30</v>
      </c>
      <c r="L45" s="67">
        <f t="shared" si="3"/>
        <v>12</v>
      </c>
      <c r="M45" s="26">
        <v>0</v>
      </c>
      <c r="N45" s="27">
        <v>0</v>
      </c>
      <c r="O45" s="59">
        <f t="shared" si="4"/>
        <v>1</v>
      </c>
      <c r="P45" s="18">
        <v>30</v>
      </c>
      <c r="Q45" s="31">
        <v>0</v>
      </c>
      <c r="R45" s="62">
        <f t="shared" si="5"/>
        <v>0.12</v>
      </c>
      <c r="S45" s="32">
        <v>0</v>
      </c>
      <c r="T45" s="33">
        <f t="shared" si="6"/>
        <v>0</v>
      </c>
      <c r="U45" s="34">
        <v>2</v>
      </c>
      <c r="V45" s="62">
        <f t="shared" si="7"/>
        <v>89.62</v>
      </c>
      <c r="W45" s="30"/>
    </row>
    <row r="46" spans="1:23" s="3" customFormat="1" ht="24.75" customHeight="1">
      <c r="A46" s="11">
        <v>38</v>
      </c>
      <c r="B46" s="15" t="s">
        <v>80</v>
      </c>
      <c r="C46" s="13">
        <v>9</v>
      </c>
      <c r="D46" s="23">
        <v>1</v>
      </c>
      <c r="E46" s="14">
        <f t="shared" si="0"/>
        <v>9</v>
      </c>
      <c r="F46" s="14">
        <v>0</v>
      </c>
      <c r="G46" s="55">
        <v>1</v>
      </c>
      <c r="H46" s="18">
        <v>30</v>
      </c>
      <c r="I46" s="18">
        <f t="shared" si="1"/>
        <v>9</v>
      </c>
      <c r="J46" s="28">
        <f t="shared" si="2"/>
        <v>1</v>
      </c>
      <c r="K46" s="14">
        <v>30</v>
      </c>
      <c r="L46" s="67">
        <f t="shared" si="3"/>
        <v>9</v>
      </c>
      <c r="M46" s="26">
        <v>0</v>
      </c>
      <c r="N46" s="27">
        <v>0</v>
      </c>
      <c r="O46" s="59">
        <f t="shared" si="4"/>
        <v>1</v>
      </c>
      <c r="P46" s="18">
        <v>30</v>
      </c>
      <c r="Q46" s="31">
        <v>0</v>
      </c>
      <c r="R46" s="62">
        <f t="shared" si="5"/>
        <v>0.09</v>
      </c>
      <c r="S46" s="32">
        <v>0</v>
      </c>
      <c r="T46" s="33">
        <f t="shared" si="6"/>
        <v>0</v>
      </c>
      <c r="U46" s="34">
        <v>0</v>
      </c>
      <c r="V46" s="62">
        <f t="shared" si="7"/>
        <v>91.09</v>
      </c>
      <c r="W46" s="30"/>
    </row>
    <row r="47" spans="1:23" ht="24.75" customHeight="1">
      <c r="A47" s="11">
        <v>39</v>
      </c>
      <c r="B47" s="20" t="s">
        <v>81</v>
      </c>
      <c r="C47" s="13">
        <v>7</v>
      </c>
      <c r="D47" s="23">
        <v>1</v>
      </c>
      <c r="E47" s="14">
        <f t="shared" si="0"/>
        <v>7</v>
      </c>
      <c r="F47" s="14">
        <v>0</v>
      </c>
      <c r="G47" s="55">
        <v>1</v>
      </c>
      <c r="H47" s="18">
        <v>30</v>
      </c>
      <c r="I47" s="18">
        <f t="shared" si="1"/>
        <v>7</v>
      </c>
      <c r="J47" s="28">
        <f t="shared" si="2"/>
        <v>1</v>
      </c>
      <c r="K47" s="14">
        <v>30</v>
      </c>
      <c r="L47" s="67">
        <f t="shared" si="3"/>
        <v>7</v>
      </c>
      <c r="M47" s="26">
        <v>0</v>
      </c>
      <c r="N47" s="27">
        <v>0</v>
      </c>
      <c r="O47" s="59">
        <f t="shared" si="4"/>
        <v>1</v>
      </c>
      <c r="P47" s="18">
        <v>30</v>
      </c>
      <c r="Q47" s="31">
        <v>0</v>
      </c>
      <c r="R47" s="62">
        <f t="shared" si="5"/>
        <v>7.0000000000000007E-2</v>
      </c>
      <c r="S47" s="32">
        <v>0</v>
      </c>
      <c r="T47" s="33">
        <f t="shared" si="6"/>
        <v>0</v>
      </c>
      <c r="U47" s="34">
        <v>1</v>
      </c>
      <c r="V47" s="62">
        <f t="shared" si="7"/>
        <v>90.07</v>
      </c>
      <c r="W47" s="30"/>
    </row>
    <row r="48" spans="1:23" ht="24.75" customHeight="1">
      <c r="A48" s="11">
        <v>40</v>
      </c>
      <c r="B48" s="12" t="s">
        <v>82</v>
      </c>
      <c r="C48" s="13">
        <v>7</v>
      </c>
      <c r="D48" s="23">
        <v>1</v>
      </c>
      <c r="E48" s="14">
        <f t="shared" si="0"/>
        <v>7</v>
      </c>
      <c r="F48" s="14">
        <v>0</v>
      </c>
      <c r="G48" s="55">
        <v>1</v>
      </c>
      <c r="H48" s="18">
        <v>30</v>
      </c>
      <c r="I48" s="14">
        <f t="shared" si="1"/>
        <v>7</v>
      </c>
      <c r="J48" s="28">
        <f t="shared" si="2"/>
        <v>1</v>
      </c>
      <c r="K48" s="14">
        <v>30</v>
      </c>
      <c r="L48" s="67">
        <f t="shared" si="3"/>
        <v>7</v>
      </c>
      <c r="M48" s="26">
        <v>0</v>
      </c>
      <c r="N48" s="27">
        <v>0</v>
      </c>
      <c r="O48" s="59">
        <f t="shared" si="4"/>
        <v>1</v>
      </c>
      <c r="P48" s="18">
        <v>30</v>
      </c>
      <c r="Q48" s="31">
        <v>0</v>
      </c>
      <c r="R48" s="62">
        <f t="shared" si="5"/>
        <v>7.0000000000000007E-2</v>
      </c>
      <c r="S48" s="32">
        <v>0</v>
      </c>
      <c r="T48" s="33">
        <f t="shared" si="6"/>
        <v>0</v>
      </c>
      <c r="U48" s="34">
        <v>0</v>
      </c>
      <c r="V48" s="62">
        <f t="shared" si="7"/>
        <v>91.07</v>
      </c>
      <c r="W48" s="30"/>
    </row>
    <row r="49" spans="1:23" ht="24.75" customHeight="1">
      <c r="A49" s="11">
        <v>41</v>
      </c>
      <c r="B49" s="15" t="s">
        <v>83</v>
      </c>
      <c r="C49" s="13">
        <v>6</v>
      </c>
      <c r="D49" s="23">
        <v>1</v>
      </c>
      <c r="E49" s="14">
        <f t="shared" si="0"/>
        <v>6</v>
      </c>
      <c r="F49" s="14">
        <v>0</v>
      </c>
      <c r="G49" s="55">
        <v>1</v>
      </c>
      <c r="H49" s="18">
        <v>30</v>
      </c>
      <c r="I49" s="14">
        <f t="shared" si="1"/>
        <v>6</v>
      </c>
      <c r="J49" s="28">
        <f t="shared" si="2"/>
        <v>1</v>
      </c>
      <c r="K49" s="14">
        <v>30</v>
      </c>
      <c r="L49" s="67">
        <f t="shared" si="3"/>
        <v>6</v>
      </c>
      <c r="M49" s="26">
        <v>0</v>
      </c>
      <c r="N49" s="27">
        <v>0</v>
      </c>
      <c r="O49" s="59">
        <f t="shared" si="4"/>
        <v>1</v>
      </c>
      <c r="P49" s="18">
        <v>30</v>
      </c>
      <c r="Q49" s="31">
        <v>0</v>
      </c>
      <c r="R49" s="62">
        <f t="shared" si="5"/>
        <v>0.06</v>
      </c>
      <c r="S49" s="32">
        <v>0</v>
      </c>
      <c r="T49" s="33">
        <f t="shared" si="6"/>
        <v>0</v>
      </c>
      <c r="U49" s="34">
        <v>0</v>
      </c>
      <c r="V49" s="62">
        <f t="shared" si="7"/>
        <v>91.06</v>
      </c>
      <c r="W49" s="30"/>
    </row>
    <row r="50" spans="1:23" ht="24.75" customHeight="1">
      <c r="A50" s="11">
        <v>42</v>
      </c>
      <c r="B50" s="12" t="s">
        <v>84</v>
      </c>
      <c r="C50" s="13">
        <v>6</v>
      </c>
      <c r="D50" s="23">
        <v>1</v>
      </c>
      <c r="E50" s="14">
        <f t="shared" si="0"/>
        <v>6</v>
      </c>
      <c r="F50" s="14">
        <v>0</v>
      </c>
      <c r="G50" s="55">
        <v>1</v>
      </c>
      <c r="H50" s="18">
        <v>30</v>
      </c>
      <c r="I50" s="14">
        <f t="shared" si="1"/>
        <v>6</v>
      </c>
      <c r="J50" s="28">
        <f t="shared" si="2"/>
        <v>1</v>
      </c>
      <c r="K50" s="14">
        <v>30</v>
      </c>
      <c r="L50" s="67">
        <f t="shared" si="3"/>
        <v>6</v>
      </c>
      <c r="M50" s="26">
        <v>0</v>
      </c>
      <c r="N50" s="27">
        <v>0</v>
      </c>
      <c r="O50" s="59">
        <f t="shared" si="4"/>
        <v>1</v>
      </c>
      <c r="P50" s="18">
        <v>30</v>
      </c>
      <c r="Q50" s="31">
        <v>0</v>
      </c>
      <c r="R50" s="62">
        <f t="shared" si="5"/>
        <v>0.06</v>
      </c>
      <c r="S50" s="32">
        <v>0</v>
      </c>
      <c r="T50" s="33">
        <f t="shared" si="6"/>
        <v>0</v>
      </c>
      <c r="U50" s="34">
        <v>1</v>
      </c>
      <c r="V50" s="62">
        <f t="shared" si="7"/>
        <v>90.06</v>
      </c>
      <c r="W50" s="30"/>
    </row>
    <row r="51" spans="1:23" ht="24.75" customHeight="1">
      <c r="A51" s="11">
        <v>43</v>
      </c>
      <c r="B51" s="20" t="s">
        <v>85</v>
      </c>
      <c r="C51" s="13">
        <v>5</v>
      </c>
      <c r="D51" s="23">
        <v>1</v>
      </c>
      <c r="E51" s="14">
        <f t="shared" si="0"/>
        <v>5</v>
      </c>
      <c r="F51" s="14">
        <v>0</v>
      </c>
      <c r="G51" s="55">
        <v>1</v>
      </c>
      <c r="H51" s="18">
        <v>30</v>
      </c>
      <c r="I51" s="14">
        <f t="shared" si="1"/>
        <v>5</v>
      </c>
      <c r="J51" s="28">
        <f t="shared" si="2"/>
        <v>1</v>
      </c>
      <c r="K51" s="14">
        <v>30</v>
      </c>
      <c r="L51" s="67">
        <f t="shared" si="3"/>
        <v>5</v>
      </c>
      <c r="M51" s="26">
        <v>0</v>
      </c>
      <c r="N51" s="27">
        <v>0</v>
      </c>
      <c r="O51" s="59">
        <f t="shared" si="4"/>
        <v>1</v>
      </c>
      <c r="P51" s="18">
        <v>30</v>
      </c>
      <c r="Q51" s="31">
        <v>0</v>
      </c>
      <c r="R51" s="62">
        <f t="shared" si="5"/>
        <v>0.05</v>
      </c>
      <c r="S51" s="32">
        <v>0</v>
      </c>
      <c r="T51" s="33">
        <f t="shared" si="6"/>
        <v>0</v>
      </c>
      <c r="U51" s="34">
        <v>0</v>
      </c>
      <c r="V51" s="62">
        <f t="shared" si="7"/>
        <v>91.05</v>
      </c>
      <c r="W51" s="30"/>
    </row>
    <row r="52" spans="1:23" ht="24.75" customHeight="1">
      <c r="A52" s="11">
        <v>44</v>
      </c>
      <c r="B52" s="15" t="s">
        <v>86</v>
      </c>
      <c r="C52" s="13">
        <v>5</v>
      </c>
      <c r="D52" s="23">
        <v>1</v>
      </c>
      <c r="E52" s="14">
        <f t="shared" si="0"/>
        <v>5</v>
      </c>
      <c r="F52" s="14">
        <v>0</v>
      </c>
      <c r="G52" s="55">
        <v>1</v>
      </c>
      <c r="H52" s="18">
        <v>30</v>
      </c>
      <c r="I52" s="14">
        <f t="shared" si="1"/>
        <v>5</v>
      </c>
      <c r="J52" s="28">
        <f t="shared" si="2"/>
        <v>1</v>
      </c>
      <c r="K52" s="14">
        <v>30</v>
      </c>
      <c r="L52" s="67">
        <f t="shared" si="3"/>
        <v>5</v>
      </c>
      <c r="M52" s="26">
        <v>0</v>
      </c>
      <c r="N52" s="27">
        <v>0</v>
      </c>
      <c r="O52" s="59">
        <f t="shared" si="4"/>
        <v>1</v>
      </c>
      <c r="P52" s="18">
        <v>30</v>
      </c>
      <c r="Q52" s="31">
        <v>0</v>
      </c>
      <c r="R52" s="62">
        <f t="shared" si="5"/>
        <v>0.05</v>
      </c>
      <c r="S52" s="32">
        <v>0</v>
      </c>
      <c r="T52" s="33">
        <f t="shared" si="6"/>
        <v>0</v>
      </c>
      <c r="U52" s="34">
        <v>0</v>
      </c>
      <c r="V52" s="62">
        <f t="shared" si="7"/>
        <v>91.05</v>
      </c>
      <c r="W52" s="30"/>
    </row>
    <row r="53" spans="1:23" ht="24.75" customHeight="1">
      <c r="A53" s="11">
        <v>45</v>
      </c>
      <c r="B53" s="15" t="s">
        <v>87</v>
      </c>
      <c r="C53" s="13">
        <v>4</v>
      </c>
      <c r="D53" s="23">
        <v>1</v>
      </c>
      <c r="E53" s="14">
        <f t="shared" si="0"/>
        <v>4</v>
      </c>
      <c r="F53" s="14">
        <v>0</v>
      </c>
      <c r="G53" s="54">
        <v>1</v>
      </c>
      <c r="H53" s="18">
        <v>30</v>
      </c>
      <c r="I53" s="14">
        <f t="shared" si="1"/>
        <v>4</v>
      </c>
      <c r="J53" s="25">
        <f t="shared" si="2"/>
        <v>1</v>
      </c>
      <c r="K53" s="14">
        <v>30</v>
      </c>
      <c r="L53" s="67">
        <f t="shared" si="3"/>
        <v>4</v>
      </c>
      <c r="M53" s="26">
        <v>0</v>
      </c>
      <c r="N53" s="27">
        <v>0</v>
      </c>
      <c r="O53" s="59">
        <f t="shared" si="4"/>
        <v>1</v>
      </c>
      <c r="P53" s="14">
        <v>30</v>
      </c>
      <c r="Q53" s="31">
        <v>0</v>
      </c>
      <c r="R53" s="62">
        <f t="shared" si="5"/>
        <v>0.04</v>
      </c>
      <c r="S53" s="32">
        <v>0</v>
      </c>
      <c r="T53" s="33">
        <f t="shared" si="6"/>
        <v>0</v>
      </c>
      <c r="U53" s="34">
        <v>2</v>
      </c>
      <c r="V53" s="62">
        <f t="shared" si="7"/>
        <v>89.04</v>
      </c>
      <c r="W53" s="22"/>
    </row>
    <row r="54" spans="1:23" ht="24.75" customHeight="1">
      <c r="A54" s="11">
        <v>46</v>
      </c>
      <c r="B54" s="12" t="s">
        <v>88</v>
      </c>
      <c r="C54" s="13">
        <v>4</v>
      </c>
      <c r="D54" s="23">
        <v>1</v>
      </c>
      <c r="E54" s="14">
        <f t="shared" si="0"/>
        <v>4</v>
      </c>
      <c r="F54" s="14">
        <v>0</v>
      </c>
      <c r="G54" s="55">
        <v>1</v>
      </c>
      <c r="H54" s="18">
        <v>30</v>
      </c>
      <c r="I54" s="18">
        <f t="shared" si="1"/>
        <v>4</v>
      </c>
      <c r="J54" s="28">
        <f t="shared" si="2"/>
        <v>1</v>
      </c>
      <c r="K54" s="14">
        <v>30</v>
      </c>
      <c r="L54" s="67">
        <f t="shared" si="3"/>
        <v>4</v>
      </c>
      <c r="M54" s="26">
        <v>0</v>
      </c>
      <c r="N54" s="27">
        <v>0</v>
      </c>
      <c r="O54" s="59">
        <f t="shared" si="4"/>
        <v>1</v>
      </c>
      <c r="P54" s="18">
        <v>30</v>
      </c>
      <c r="Q54" s="31">
        <v>0</v>
      </c>
      <c r="R54" s="62">
        <f t="shared" si="5"/>
        <v>0.04</v>
      </c>
      <c r="S54" s="32">
        <v>0</v>
      </c>
      <c r="T54" s="33">
        <f t="shared" si="6"/>
        <v>0</v>
      </c>
      <c r="U54" s="34">
        <v>0</v>
      </c>
      <c r="V54" s="62">
        <f t="shared" si="7"/>
        <v>91.04</v>
      </c>
      <c r="W54" s="30"/>
    </row>
    <row r="55" spans="1:23" ht="24.75" customHeight="1">
      <c r="A55" s="11">
        <v>47</v>
      </c>
      <c r="B55" s="12" t="s">
        <v>89</v>
      </c>
      <c r="C55" s="13">
        <v>4</v>
      </c>
      <c r="D55" s="23">
        <v>1</v>
      </c>
      <c r="E55" s="14">
        <f t="shared" si="0"/>
        <v>4</v>
      </c>
      <c r="F55" s="14">
        <v>0</v>
      </c>
      <c r="G55" s="55">
        <v>1</v>
      </c>
      <c r="H55" s="18">
        <v>30</v>
      </c>
      <c r="I55" s="18">
        <f t="shared" si="1"/>
        <v>4</v>
      </c>
      <c r="J55" s="28">
        <f t="shared" si="2"/>
        <v>1</v>
      </c>
      <c r="K55" s="14">
        <v>30</v>
      </c>
      <c r="L55" s="67">
        <f t="shared" si="3"/>
        <v>4</v>
      </c>
      <c r="M55" s="26">
        <v>0</v>
      </c>
      <c r="N55" s="27">
        <v>0</v>
      </c>
      <c r="O55" s="59">
        <f t="shared" si="4"/>
        <v>1</v>
      </c>
      <c r="P55" s="18">
        <v>30</v>
      </c>
      <c r="Q55" s="31">
        <v>0</v>
      </c>
      <c r="R55" s="62">
        <f t="shared" si="5"/>
        <v>0.04</v>
      </c>
      <c r="S55" s="32">
        <v>0</v>
      </c>
      <c r="T55" s="33">
        <f t="shared" si="6"/>
        <v>0</v>
      </c>
      <c r="U55" s="34">
        <v>0</v>
      </c>
      <c r="V55" s="62">
        <f t="shared" si="7"/>
        <v>91.04</v>
      </c>
      <c r="W55" s="30"/>
    </row>
    <row r="56" spans="1:23" ht="24.75" customHeight="1">
      <c r="A56" s="11">
        <v>48</v>
      </c>
      <c r="B56" s="15" t="s">
        <v>90</v>
      </c>
      <c r="C56" s="13">
        <v>3</v>
      </c>
      <c r="D56" s="23">
        <v>1</v>
      </c>
      <c r="E56" s="14">
        <f t="shared" si="0"/>
        <v>3</v>
      </c>
      <c r="F56" s="14">
        <v>0</v>
      </c>
      <c r="G56" s="55">
        <v>1</v>
      </c>
      <c r="H56" s="18">
        <v>30</v>
      </c>
      <c r="I56" s="18">
        <f t="shared" si="1"/>
        <v>3</v>
      </c>
      <c r="J56" s="28">
        <f t="shared" si="2"/>
        <v>1</v>
      </c>
      <c r="K56" s="14">
        <v>30</v>
      </c>
      <c r="L56" s="67">
        <f t="shared" si="3"/>
        <v>3</v>
      </c>
      <c r="M56" s="26">
        <v>0</v>
      </c>
      <c r="N56" s="27">
        <v>0</v>
      </c>
      <c r="O56" s="59">
        <f t="shared" si="4"/>
        <v>1</v>
      </c>
      <c r="P56" s="18">
        <v>30</v>
      </c>
      <c r="Q56" s="31">
        <v>0</v>
      </c>
      <c r="R56" s="62">
        <f t="shared" si="5"/>
        <v>0.03</v>
      </c>
      <c r="S56" s="32">
        <v>0</v>
      </c>
      <c r="T56" s="33">
        <f t="shared" si="6"/>
        <v>0</v>
      </c>
      <c r="U56" s="34">
        <v>0</v>
      </c>
      <c r="V56" s="62">
        <f t="shared" si="7"/>
        <v>91.03</v>
      </c>
      <c r="W56" s="30"/>
    </row>
    <row r="57" spans="1:23" ht="24.75" customHeight="1">
      <c r="A57" s="11">
        <v>49</v>
      </c>
      <c r="B57" s="15" t="s">
        <v>91</v>
      </c>
      <c r="C57" s="13">
        <v>3</v>
      </c>
      <c r="D57" s="23">
        <v>1</v>
      </c>
      <c r="E57" s="14">
        <f t="shared" si="0"/>
        <v>3</v>
      </c>
      <c r="F57" s="14">
        <v>0</v>
      </c>
      <c r="G57" s="55">
        <v>1</v>
      </c>
      <c r="H57" s="18">
        <v>30</v>
      </c>
      <c r="I57" s="18">
        <f t="shared" si="1"/>
        <v>3</v>
      </c>
      <c r="J57" s="28">
        <f t="shared" si="2"/>
        <v>1</v>
      </c>
      <c r="K57" s="14">
        <v>30</v>
      </c>
      <c r="L57" s="67">
        <f t="shared" si="3"/>
        <v>3</v>
      </c>
      <c r="M57" s="26">
        <v>0</v>
      </c>
      <c r="N57" s="27">
        <v>0</v>
      </c>
      <c r="O57" s="59">
        <f t="shared" si="4"/>
        <v>1</v>
      </c>
      <c r="P57" s="18">
        <v>30</v>
      </c>
      <c r="Q57" s="31">
        <v>0</v>
      </c>
      <c r="R57" s="62">
        <f t="shared" si="5"/>
        <v>0.03</v>
      </c>
      <c r="S57" s="32">
        <v>0</v>
      </c>
      <c r="T57" s="33">
        <f t="shared" si="6"/>
        <v>0</v>
      </c>
      <c r="U57" s="34">
        <v>0</v>
      </c>
      <c r="V57" s="62">
        <f t="shared" si="7"/>
        <v>91.03</v>
      </c>
      <c r="W57" s="30"/>
    </row>
    <row r="58" spans="1:23" ht="24.75" customHeight="1">
      <c r="A58" s="11">
        <v>50</v>
      </c>
      <c r="B58" s="15" t="s">
        <v>92</v>
      </c>
      <c r="C58" s="13">
        <v>3</v>
      </c>
      <c r="D58" s="23">
        <v>1</v>
      </c>
      <c r="E58" s="14">
        <f t="shared" si="0"/>
        <v>3</v>
      </c>
      <c r="F58" s="14">
        <v>0</v>
      </c>
      <c r="G58" s="55">
        <v>1</v>
      </c>
      <c r="H58" s="18">
        <v>30</v>
      </c>
      <c r="I58" s="18">
        <f t="shared" si="1"/>
        <v>3</v>
      </c>
      <c r="J58" s="28">
        <f t="shared" si="2"/>
        <v>1</v>
      </c>
      <c r="K58" s="14">
        <v>30</v>
      </c>
      <c r="L58" s="67">
        <f t="shared" si="3"/>
        <v>3</v>
      </c>
      <c r="M58" s="26">
        <v>0</v>
      </c>
      <c r="N58" s="27">
        <v>0</v>
      </c>
      <c r="O58" s="59">
        <f t="shared" si="4"/>
        <v>1</v>
      </c>
      <c r="P58" s="18">
        <v>30</v>
      </c>
      <c r="Q58" s="31">
        <v>0</v>
      </c>
      <c r="R58" s="62">
        <f t="shared" si="5"/>
        <v>0.03</v>
      </c>
      <c r="S58" s="32">
        <v>0</v>
      </c>
      <c r="T58" s="33">
        <f t="shared" si="6"/>
        <v>0</v>
      </c>
      <c r="U58" s="34">
        <v>1</v>
      </c>
      <c r="V58" s="62">
        <f t="shared" si="7"/>
        <v>90.03</v>
      </c>
      <c r="W58" s="30"/>
    </row>
    <row r="59" spans="1:23" ht="24.75" customHeight="1">
      <c r="A59" s="11">
        <v>51</v>
      </c>
      <c r="B59" s="15" t="s">
        <v>93</v>
      </c>
      <c r="C59" s="13">
        <v>3</v>
      </c>
      <c r="D59" s="23">
        <v>1</v>
      </c>
      <c r="E59" s="14">
        <f t="shared" si="0"/>
        <v>3</v>
      </c>
      <c r="F59" s="14">
        <v>0</v>
      </c>
      <c r="G59" s="55">
        <v>1</v>
      </c>
      <c r="H59" s="18">
        <v>30</v>
      </c>
      <c r="I59" s="18">
        <f t="shared" si="1"/>
        <v>3</v>
      </c>
      <c r="J59" s="28">
        <f t="shared" si="2"/>
        <v>1</v>
      </c>
      <c r="K59" s="14">
        <v>30</v>
      </c>
      <c r="L59" s="67">
        <f t="shared" si="3"/>
        <v>3</v>
      </c>
      <c r="M59" s="26">
        <v>0</v>
      </c>
      <c r="N59" s="27">
        <v>0</v>
      </c>
      <c r="O59" s="59">
        <f t="shared" si="4"/>
        <v>1</v>
      </c>
      <c r="P59" s="18">
        <v>30</v>
      </c>
      <c r="Q59" s="31">
        <v>0</v>
      </c>
      <c r="R59" s="62">
        <f t="shared" si="5"/>
        <v>0.03</v>
      </c>
      <c r="S59" s="32">
        <v>0</v>
      </c>
      <c r="T59" s="33">
        <f t="shared" si="6"/>
        <v>0</v>
      </c>
      <c r="U59" s="34">
        <v>1</v>
      </c>
      <c r="V59" s="62">
        <f t="shared" si="7"/>
        <v>90.03</v>
      </c>
      <c r="W59" s="30"/>
    </row>
    <row r="60" spans="1:23" ht="24.75" customHeight="1">
      <c r="A60" s="11">
        <v>52</v>
      </c>
      <c r="B60" s="15" t="s">
        <v>94</v>
      </c>
      <c r="C60" s="13">
        <v>3</v>
      </c>
      <c r="D60" s="23">
        <v>1</v>
      </c>
      <c r="E60" s="14">
        <f t="shared" si="0"/>
        <v>3</v>
      </c>
      <c r="F60" s="14">
        <v>0</v>
      </c>
      <c r="G60" s="55">
        <v>1</v>
      </c>
      <c r="H60" s="18">
        <v>30</v>
      </c>
      <c r="I60" s="18">
        <f t="shared" si="1"/>
        <v>3</v>
      </c>
      <c r="J60" s="28">
        <f t="shared" si="2"/>
        <v>1</v>
      </c>
      <c r="K60" s="14">
        <v>30</v>
      </c>
      <c r="L60" s="67">
        <f t="shared" si="3"/>
        <v>3</v>
      </c>
      <c r="M60" s="26">
        <v>0</v>
      </c>
      <c r="N60" s="27">
        <v>0</v>
      </c>
      <c r="O60" s="59">
        <f t="shared" si="4"/>
        <v>1</v>
      </c>
      <c r="P60" s="18">
        <v>30</v>
      </c>
      <c r="Q60" s="31">
        <v>0</v>
      </c>
      <c r="R60" s="62">
        <f t="shared" si="5"/>
        <v>0.03</v>
      </c>
      <c r="S60" s="32">
        <v>0</v>
      </c>
      <c r="T60" s="33">
        <f t="shared" si="6"/>
        <v>0</v>
      </c>
      <c r="U60" s="34">
        <v>0</v>
      </c>
      <c r="V60" s="62">
        <f t="shared" si="7"/>
        <v>91.03</v>
      </c>
      <c r="W60" s="30"/>
    </row>
    <row r="61" spans="1:23" ht="24.75" customHeight="1">
      <c r="A61" s="11">
        <v>53</v>
      </c>
      <c r="B61" s="15" t="s">
        <v>95</v>
      </c>
      <c r="C61" s="13">
        <v>2</v>
      </c>
      <c r="D61" s="23">
        <v>1</v>
      </c>
      <c r="E61" s="14">
        <f t="shared" si="0"/>
        <v>2</v>
      </c>
      <c r="F61" s="14">
        <v>0</v>
      </c>
      <c r="G61" s="55">
        <v>1</v>
      </c>
      <c r="H61" s="18">
        <v>30</v>
      </c>
      <c r="I61" s="18">
        <f t="shared" si="1"/>
        <v>2</v>
      </c>
      <c r="J61" s="28">
        <f t="shared" si="2"/>
        <v>1</v>
      </c>
      <c r="K61" s="14">
        <v>30</v>
      </c>
      <c r="L61" s="67">
        <f t="shared" si="3"/>
        <v>2</v>
      </c>
      <c r="M61" s="26">
        <v>0</v>
      </c>
      <c r="N61" s="27">
        <v>0</v>
      </c>
      <c r="O61" s="59">
        <f t="shared" si="4"/>
        <v>1</v>
      </c>
      <c r="P61" s="18">
        <v>30</v>
      </c>
      <c r="Q61" s="31">
        <v>0</v>
      </c>
      <c r="R61" s="62">
        <f t="shared" si="5"/>
        <v>0.02</v>
      </c>
      <c r="S61" s="32">
        <v>0</v>
      </c>
      <c r="T61" s="33">
        <f t="shared" si="6"/>
        <v>0</v>
      </c>
      <c r="U61" s="34">
        <v>1</v>
      </c>
      <c r="V61" s="62">
        <f t="shared" si="7"/>
        <v>90.02</v>
      </c>
      <c r="W61" s="30"/>
    </row>
    <row r="62" spans="1:23" ht="24.75" customHeight="1">
      <c r="A62" s="11">
        <v>54</v>
      </c>
      <c r="B62" s="15" t="s">
        <v>96</v>
      </c>
      <c r="C62" s="13">
        <v>2</v>
      </c>
      <c r="D62" s="23">
        <v>1</v>
      </c>
      <c r="E62" s="14">
        <f t="shared" si="0"/>
        <v>2</v>
      </c>
      <c r="F62" s="14">
        <v>0</v>
      </c>
      <c r="G62" s="55">
        <v>1</v>
      </c>
      <c r="H62" s="18">
        <v>30</v>
      </c>
      <c r="I62" s="18">
        <f t="shared" si="1"/>
        <v>2</v>
      </c>
      <c r="J62" s="28">
        <f t="shared" si="2"/>
        <v>1</v>
      </c>
      <c r="K62" s="14">
        <v>30</v>
      </c>
      <c r="L62" s="67">
        <f t="shared" si="3"/>
        <v>2</v>
      </c>
      <c r="M62" s="26">
        <v>0</v>
      </c>
      <c r="N62" s="27">
        <v>0</v>
      </c>
      <c r="O62" s="59">
        <f t="shared" si="4"/>
        <v>1</v>
      </c>
      <c r="P62" s="18">
        <v>30</v>
      </c>
      <c r="Q62" s="31">
        <v>0</v>
      </c>
      <c r="R62" s="62">
        <f t="shared" si="5"/>
        <v>0.02</v>
      </c>
      <c r="S62" s="32">
        <v>0</v>
      </c>
      <c r="T62" s="33">
        <f t="shared" si="6"/>
        <v>0</v>
      </c>
      <c r="U62" s="34">
        <v>0</v>
      </c>
      <c r="V62" s="62">
        <f t="shared" si="7"/>
        <v>91.02</v>
      </c>
      <c r="W62" s="30"/>
    </row>
    <row r="63" spans="1:23" ht="24.75" customHeight="1">
      <c r="A63" s="11">
        <v>55</v>
      </c>
      <c r="B63" s="15" t="s">
        <v>97</v>
      </c>
      <c r="C63" s="13">
        <v>2</v>
      </c>
      <c r="D63" s="23">
        <v>1</v>
      </c>
      <c r="E63" s="14">
        <f t="shared" si="0"/>
        <v>2</v>
      </c>
      <c r="F63" s="14">
        <v>0</v>
      </c>
      <c r="G63" s="55">
        <v>1</v>
      </c>
      <c r="H63" s="18">
        <v>30</v>
      </c>
      <c r="I63" s="18">
        <f t="shared" si="1"/>
        <v>2</v>
      </c>
      <c r="J63" s="28">
        <f t="shared" si="2"/>
        <v>1</v>
      </c>
      <c r="K63" s="14">
        <v>30</v>
      </c>
      <c r="L63" s="67">
        <f t="shared" si="3"/>
        <v>2</v>
      </c>
      <c r="M63" s="26">
        <v>0</v>
      </c>
      <c r="N63" s="27">
        <v>0</v>
      </c>
      <c r="O63" s="59">
        <f t="shared" si="4"/>
        <v>1</v>
      </c>
      <c r="P63" s="18">
        <v>30</v>
      </c>
      <c r="Q63" s="31">
        <v>0</v>
      </c>
      <c r="R63" s="62">
        <f t="shared" si="5"/>
        <v>0.02</v>
      </c>
      <c r="S63" s="32">
        <v>0</v>
      </c>
      <c r="T63" s="33">
        <f t="shared" si="6"/>
        <v>0</v>
      </c>
      <c r="U63" s="34">
        <v>1</v>
      </c>
      <c r="V63" s="62">
        <f t="shared" si="7"/>
        <v>90.02</v>
      </c>
      <c r="W63" s="30"/>
    </row>
    <row r="64" spans="1:23" ht="24.75" customHeight="1">
      <c r="A64" s="11">
        <v>56</v>
      </c>
      <c r="B64" s="15" t="s">
        <v>98</v>
      </c>
      <c r="C64" s="13">
        <v>2</v>
      </c>
      <c r="D64" s="23">
        <v>1</v>
      </c>
      <c r="E64" s="14">
        <f t="shared" si="0"/>
        <v>2</v>
      </c>
      <c r="F64" s="14">
        <v>0</v>
      </c>
      <c r="G64" s="55">
        <v>1</v>
      </c>
      <c r="H64" s="18">
        <v>30</v>
      </c>
      <c r="I64" s="18">
        <f t="shared" si="1"/>
        <v>2</v>
      </c>
      <c r="J64" s="28">
        <f t="shared" si="2"/>
        <v>1</v>
      </c>
      <c r="K64" s="14">
        <v>30</v>
      </c>
      <c r="L64" s="67">
        <f t="shared" si="3"/>
        <v>2</v>
      </c>
      <c r="M64" s="26">
        <v>0</v>
      </c>
      <c r="N64" s="27">
        <v>0</v>
      </c>
      <c r="O64" s="59">
        <f t="shared" si="4"/>
        <v>1</v>
      </c>
      <c r="P64" s="18">
        <v>30</v>
      </c>
      <c r="Q64" s="31">
        <v>0</v>
      </c>
      <c r="R64" s="62">
        <f t="shared" si="5"/>
        <v>0.02</v>
      </c>
      <c r="S64" s="32">
        <v>0</v>
      </c>
      <c r="T64" s="33">
        <f t="shared" si="6"/>
        <v>0</v>
      </c>
      <c r="U64" s="34">
        <v>0</v>
      </c>
      <c r="V64" s="62">
        <f t="shared" si="7"/>
        <v>91.02</v>
      </c>
      <c r="W64" s="30"/>
    </row>
    <row r="65" spans="1:23" ht="27.75" customHeight="1">
      <c r="A65" s="11">
        <v>57</v>
      </c>
      <c r="B65" s="65" t="s">
        <v>104</v>
      </c>
      <c r="C65" s="13">
        <v>1</v>
      </c>
      <c r="D65" s="23">
        <v>1</v>
      </c>
      <c r="E65" s="14">
        <f t="shared" si="0"/>
        <v>1</v>
      </c>
      <c r="F65" s="14">
        <v>0</v>
      </c>
      <c r="G65" s="55">
        <v>1</v>
      </c>
      <c r="H65" s="18">
        <v>30</v>
      </c>
      <c r="I65" s="18">
        <f t="shared" si="1"/>
        <v>1</v>
      </c>
      <c r="J65" s="28">
        <f t="shared" si="2"/>
        <v>1</v>
      </c>
      <c r="K65" s="14">
        <v>30</v>
      </c>
      <c r="L65" s="67">
        <f t="shared" si="3"/>
        <v>1</v>
      </c>
      <c r="M65" s="26">
        <v>0</v>
      </c>
      <c r="N65" s="27">
        <v>0</v>
      </c>
      <c r="O65" s="59">
        <f t="shared" si="4"/>
        <v>1</v>
      </c>
      <c r="P65" s="18">
        <v>30</v>
      </c>
      <c r="Q65" s="31">
        <v>0</v>
      </c>
      <c r="R65" s="62">
        <f t="shared" si="5"/>
        <v>0.01</v>
      </c>
      <c r="S65" s="32">
        <v>0</v>
      </c>
      <c r="T65" s="33">
        <f t="shared" si="6"/>
        <v>0</v>
      </c>
      <c r="U65" s="34">
        <v>0</v>
      </c>
      <c r="V65" s="62">
        <f t="shared" si="7"/>
        <v>91.01</v>
      </c>
      <c r="W65" s="30"/>
    </row>
    <row r="66" spans="1:23" ht="24.75" customHeight="1">
      <c r="A66" s="11">
        <v>58</v>
      </c>
      <c r="B66" s="15" t="s">
        <v>99</v>
      </c>
      <c r="C66" s="13">
        <v>1</v>
      </c>
      <c r="D66" s="23">
        <v>1</v>
      </c>
      <c r="E66" s="14">
        <f t="shared" si="0"/>
        <v>1</v>
      </c>
      <c r="F66" s="14">
        <v>0</v>
      </c>
      <c r="G66" s="55">
        <v>1</v>
      </c>
      <c r="H66" s="18">
        <v>30</v>
      </c>
      <c r="I66" s="18">
        <f t="shared" si="1"/>
        <v>1</v>
      </c>
      <c r="J66" s="28">
        <f t="shared" si="2"/>
        <v>1</v>
      </c>
      <c r="K66" s="14">
        <v>30</v>
      </c>
      <c r="L66" s="67">
        <f t="shared" si="3"/>
        <v>1</v>
      </c>
      <c r="M66" s="26">
        <v>0</v>
      </c>
      <c r="N66" s="27">
        <v>0</v>
      </c>
      <c r="O66" s="59">
        <f t="shared" si="4"/>
        <v>1</v>
      </c>
      <c r="P66" s="18">
        <v>30</v>
      </c>
      <c r="Q66" s="31">
        <v>0</v>
      </c>
      <c r="R66" s="62">
        <f t="shared" si="5"/>
        <v>0.01</v>
      </c>
      <c r="S66" s="32">
        <v>0</v>
      </c>
      <c r="T66" s="33">
        <f t="shared" si="6"/>
        <v>0</v>
      </c>
      <c r="U66" s="34">
        <v>0</v>
      </c>
      <c r="V66" s="62">
        <f t="shared" si="7"/>
        <v>91.01</v>
      </c>
      <c r="W66" s="30"/>
    </row>
    <row r="67" spans="1:23" ht="24.75" customHeight="1">
      <c r="A67" s="11">
        <v>59</v>
      </c>
      <c r="B67" s="15" t="s">
        <v>100</v>
      </c>
      <c r="C67" s="13">
        <v>1</v>
      </c>
      <c r="D67" s="23">
        <v>1</v>
      </c>
      <c r="E67" s="14">
        <f t="shared" si="0"/>
        <v>1</v>
      </c>
      <c r="F67" s="14">
        <v>0</v>
      </c>
      <c r="G67" s="55">
        <v>1</v>
      </c>
      <c r="H67" s="18">
        <v>30</v>
      </c>
      <c r="I67" s="18">
        <f t="shared" si="1"/>
        <v>1</v>
      </c>
      <c r="J67" s="28">
        <f t="shared" si="2"/>
        <v>1</v>
      </c>
      <c r="K67" s="14">
        <v>30</v>
      </c>
      <c r="L67" s="67">
        <f t="shared" si="3"/>
        <v>1</v>
      </c>
      <c r="M67" s="26">
        <v>0</v>
      </c>
      <c r="N67" s="27">
        <v>0</v>
      </c>
      <c r="O67" s="59">
        <f t="shared" si="4"/>
        <v>1</v>
      </c>
      <c r="P67" s="18">
        <v>30</v>
      </c>
      <c r="Q67" s="31">
        <v>0</v>
      </c>
      <c r="R67" s="62">
        <f t="shared" si="5"/>
        <v>0.01</v>
      </c>
      <c r="S67" s="32">
        <v>0</v>
      </c>
      <c r="T67" s="33">
        <f t="shared" si="6"/>
        <v>0</v>
      </c>
      <c r="U67" s="34">
        <v>0</v>
      </c>
      <c r="V67" s="62">
        <f t="shared" si="7"/>
        <v>91.01</v>
      </c>
      <c r="W67" s="30"/>
    </row>
    <row r="68" spans="1:23" ht="24.75" customHeight="1">
      <c r="A68" s="11">
        <v>60</v>
      </c>
      <c r="B68" s="15" t="s">
        <v>101</v>
      </c>
      <c r="C68" s="13">
        <v>1</v>
      </c>
      <c r="D68" s="23">
        <v>1</v>
      </c>
      <c r="E68" s="14">
        <f t="shared" si="0"/>
        <v>1</v>
      </c>
      <c r="F68" s="14">
        <v>0</v>
      </c>
      <c r="G68" s="55">
        <v>1</v>
      </c>
      <c r="H68" s="18">
        <v>30</v>
      </c>
      <c r="I68" s="18">
        <f t="shared" si="1"/>
        <v>1</v>
      </c>
      <c r="J68" s="28">
        <f t="shared" si="2"/>
        <v>1</v>
      </c>
      <c r="K68" s="14">
        <v>30</v>
      </c>
      <c r="L68" s="67">
        <f t="shared" si="3"/>
        <v>1</v>
      </c>
      <c r="M68" s="26">
        <v>0</v>
      </c>
      <c r="N68" s="27">
        <v>0</v>
      </c>
      <c r="O68" s="59">
        <f t="shared" si="4"/>
        <v>1</v>
      </c>
      <c r="P68" s="18">
        <v>30</v>
      </c>
      <c r="Q68" s="31">
        <v>0</v>
      </c>
      <c r="R68" s="62">
        <f t="shared" si="5"/>
        <v>0.01</v>
      </c>
      <c r="S68" s="32">
        <v>0</v>
      </c>
      <c r="T68" s="33">
        <f t="shared" si="6"/>
        <v>0</v>
      </c>
      <c r="U68" s="34">
        <v>0</v>
      </c>
      <c r="V68" s="62">
        <f t="shared" si="7"/>
        <v>91.01</v>
      </c>
      <c r="W68" s="30"/>
    </row>
    <row r="69" spans="1:23" ht="24.75" customHeight="1">
      <c r="A69" s="11">
        <v>61</v>
      </c>
      <c r="B69" s="15" t="s">
        <v>102</v>
      </c>
      <c r="C69" s="13">
        <v>20</v>
      </c>
      <c r="D69" s="23"/>
      <c r="E69" s="14"/>
      <c r="F69" s="14"/>
      <c r="G69" s="55"/>
      <c r="H69" s="18"/>
      <c r="I69" s="14"/>
      <c r="J69" s="28"/>
      <c r="K69" s="14"/>
      <c r="L69" s="67"/>
      <c r="M69" s="26"/>
      <c r="N69" s="27"/>
      <c r="O69" s="59"/>
      <c r="P69" s="18"/>
      <c r="Q69" s="31"/>
      <c r="R69" s="62"/>
      <c r="S69" s="32"/>
      <c r="T69" s="33"/>
      <c r="U69" s="34"/>
      <c r="V69" s="62"/>
      <c r="W69" s="30"/>
    </row>
    <row r="70" spans="1:23" ht="33" customHeight="1">
      <c r="A70" s="11">
        <v>62</v>
      </c>
      <c r="B70" s="15" t="s">
        <v>39</v>
      </c>
      <c r="C70" s="35">
        <f>SUM(C9:C68)</f>
        <v>5107</v>
      </c>
      <c r="D70" s="35"/>
      <c r="E70" s="14">
        <f>SUM(E9:E68)</f>
        <v>5107</v>
      </c>
      <c r="F70" s="14"/>
      <c r="G70" s="55">
        <v>1</v>
      </c>
      <c r="H70" s="18"/>
      <c r="I70" s="14">
        <f>SUM(I9:I68)</f>
        <v>5107</v>
      </c>
      <c r="J70" s="28">
        <f>I70/C70</f>
        <v>1</v>
      </c>
      <c r="K70" s="35"/>
      <c r="L70" s="68">
        <f>SUM(L9:L68)</f>
        <v>5080</v>
      </c>
      <c r="M70" s="35">
        <f>SUM(M9:M68)</f>
        <v>0</v>
      </c>
      <c r="N70" s="35">
        <f>SUM(N9:N68)</f>
        <v>27</v>
      </c>
      <c r="O70" s="59">
        <f>L70/(I70-N70)</f>
        <v>1</v>
      </c>
      <c r="P70" s="35"/>
      <c r="Q70" s="31">
        <f>SUM(Q9:Q68)</f>
        <v>9.3258426966292092</v>
      </c>
      <c r="R70" s="62">
        <f>SUM(R9:R68)</f>
        <v>50.8</v>
      </c>
      <c r="S70" s="32">
        <f>SUM(S9:S68)</f>
        <v>80</v>
      </c>
      <c r="T70" s="31">
        <f>SUM(T9:T68)</f>
        <v>0</v>
      </c>
      <c r="U70" s="32">
        <f>SUM(U9:U68)</f>
        <v>49</v>
      </c>
      <c r="V70" s="63"/>
      <c r="W70" s="41"/>
    </row>
    <row r="71" spans="1:23" ht="20.100000000000001" customHeight="1">
      <c r="B71" s="36"/>
      <c r="C71" s="4"/>
      <c r="D71" s="4"/>
      <c r="E71" s="4"/>
      <c r="F71" s="4"/>
      <c r="G71" s="57"/>
      <c r="H71" s="37"/>
      <c r="I71" s="37"/>
      <c r="J71" s="39"/>
      <c r="K71" s="4"/>
      <c r="L71" s="69"/>
      <c r="M71" s="40"/>
      <c r="N71" s="40"/>
      <c r="O71" s="60"/>
      <c r="P71" s="4"/>
      <c r="Q71" s="42"/>
      <c r="R71" s="64"/>
      <c r="S71" s="43"/>
      <c r="T71" s="44"/>
      <c r="U71" s="40"/>
      <c r="V71" s="64"/>
      <c r="W71" s="45"/>
    </row>
    <row r="72" spans="1:23" ht="72" customHeight="1">
      <c r="A72" s="143" t="s">
        <v>103</v>
      </c>
      <c r="B72" s="144"/>
      <c r="C72" s="144"/>
      <c r="D72" s="144"/>
      <c r="E72" s="144"/>
      <c r="F72" s="144"/>
      <c r="G72" s="144"/>
      <c r="H72" s="144"/>
      <c r="I72" s="144"/>
      <c r="J72" s="144"/>
      <c r="K72" s="144"/>
      <c r="L72" s="144"/>
      <c r="M72" s="145"/>
      <c r="N72" s="145"/>
      <c r="O72" s="144"/>
      <c r="P72" s="144"/>
      <c r="Q72" s="144"/>
      <c r="R72" s="144"/>
      <c r="S72" s="146"/>
      <c r="T72" s="147"/>
      <c r="U72" s="146"/>
      <c r="V72" s="144"/>
      <c r="W72" s="144"/>
    </row>
    <row r="76" spans="1:23">
      <c r="F76" s="38"/>
    </row>
  </sheetData>
  <sortState ref="A5:W30">
    <sortCondition descending="1" ref="V5:V30"/>
  </sortState>
  <mergeCells count="32">
    <mergeCell ref="A1:B1"/>
    <mergeCell ref="A72:W72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</mergeCells>
  <phoneticPr fontId="6" type="noConversion"/>
  <conditionalFormatting sqref="B9:B69">
    <cfRule type="duplicateValues" dxfId="1" priority="1"/>
  </conditionalFormatting>
  <conditionalFormatting sqref="B69:B70">
    <cfRule type="duplicateValues" dxfId="0" priority="4"/>
  </conditionalFormatting>
  <pageMargins left="0.35433070866141736" right="0.11811023622047245" top="0.55118110236220474" bottom="0.55118110236220474" header="0.43307086614173229" footer="0.23622047244094491"/>
  <pageSetup paperSize="9" firstPageNumber="4" orientation="landscape" useFirstPageNumber="1" verticalDpi="300" r:id="rId1"/>
  <headerFooter scaleWithDoc="0" alignWithMargins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县（市、区）</vt:lpstr>
      <vt:lpstr>市直属部门 </vt:lpstr>
      <vt:lpstr>'市直属部门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杨露茜</cp:lastModifiedBy>
  <cp:lastPrinted>2020-10-10T09:36:11Z</cp:lastPrinted>
  <dcterms:created xsi:type="dcterms:W3CDTF">2018-10-10T04:03:00Z</dcterms:created>
  <dcterms:modified xsi:type="dcterms:W3CDTF">2020-10-10T09:43:44Z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20</vt:lpwstr>
  </property>
</Properties>
</file>