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390"/>
  </bookViews>
  <sheets>
    <sheet name="县（市、区）" sheetId="2" r:id="rId1"/>
    <sheet name="市直属部门 " sheetId="1" r:id="rId2"/>
  </sheets>
  <externalReferences>
    <externalReference r:id="rId3"/>
  </externalReferences>
  <definedNames>
    <definedName name="_xlnm._FilterDatabase" localSheetId="1" hidden="1">'市直属部门 '!$A$1:$W$58</definedName>
    <definedName name="_xlnm._FilterDatabase" localSheetId="0" hidden="1">'县（市、区）'!$A$1:$W$20</definedName>
    <definedName name="_xlnm.Print_Titles" localSheetId="1">'市直属部门 '!$4:$8</definedName>
  </definedNames>
  <calcPr calcId="144525"/>
</workbook>
</file>

<file path=xl/calcChain.xml><?xml version="1.0" encoding="utf-8"?>
<calcChain xmlns="http://schemas.openxmlformats.org/spreadsheetml/2006/main">
  <c r="U58" i="1"/>
  <c r="T58"/>
  <c r="S58"/>
  <c r="R58"/>
  <c r="Q58"/>
  <c r="O58"/>
  <c r="N58"/>
  <c r="M58"/>
  <c r="L58"/>
  <c r="J58"/>
  <c r="I58"/>
  <c r="F58"/>
  <c r="E58"/>
  <c r="C58"/>
  <c r="V56"/>
  <c r="T56"/>
  <c r="R56"/>
  <c r="O56"/>
  <c r="L56"/>
  <c r="J56"/>
  <c r="I56"/>
  <c r="E56"/>
  <c r="V55"/>
  <c r="T55"/>
  <c r="R55"/>
  <c r="O55"/>
  <c r="L55"/>
  <c r="J55"/>
  <c r="I55"/>
  <c r="E55"/>
  <c r="V54"/>
  <c r="T54"/>
  <c r="R54"/>
  <c r="O54"/>
  <c r="L54"/>
  <c r="J54"/>
  <c r="I54"/>
  <c r="E54"/>
  <c r="V53"/>
  <c r="T53"/>
  <c r="R53"/>
  <c r="O53"/>
  <c r="L53"/>
  <c r="J53"/>
  <c r="I53"/>
  <c r="E53"/>
  <c r="V52"/>
  <c r="T52"/>
  <c r="R52"/>
  <c r="O52"/>
  <c r="L52"/>
  <c r="J52"/>
  <c r="I52"/>
  <c r="E52"/>
  <c r="V51"/>
  <c r="T51"/>
  <c r="R51"/>
  <c r="O51"/>
  <c r="L51"/>
  <c r="J51"/>
  <c r="I51"/>
  <c r="E51"/>
  <c r="V50"/>
  <c r="T50"/>
  <c r="R50"/>
  <c r="O50"/>
  <c r="L50"/>
  <c r="J50"/>
  <c r="I50"/>
  <c r="E50"/>
  <c r="V49"/>
  <c r="T49"/>
  <c r="R49"/>
  <c r="O49"/>
  <c r="L49"/>
  <c r="J49"/>
  <c r="I49"/>
  <c r="E49"/>
  <c r="V48"/>
  <c r="T48"/>
  <c r="R48"/>
  <c r="O48"/>
  <c r="L48"/>
  <c r="J48"/>
  <c r="I48"/>
  <c r="E48"/>
  <c r="V47"/>
  <c r="T47"/>
  <c r="R47"/>
  <c r="O47"/>
  <c r="L47"/>
  <c r="J47"/>
  <c r="I47"/>
  <c r="E47"/>
  <c r="V46"/>
  <c r="T46"/>
  <c r="R46"/>
  <c r="O46"/>
  <c r="L46"/>
  <c r="J46"/>
  <c r="I46"/>
  <c r="E46"/>
  <c r="V45"/>
  <c r="T45"/>
  <c r="R45"/>
  <c r="O45"/>
  <c r="L45"/>
  <c r="J45"/>
  <c r="I45"/>
  <c r="E45"/>
  <c r="V44"/>
  <c r="T44"/>
  <c r="R44"/>
  <c r="O44"/>
  <c r="L44"/>
  <c r="J44"/>
  <c r="I44"/>
  <c r="E44"/>
  <c r="V43"/>
  <c r="T43"/>
  <c r="R43"/>
  <c r="O43"/>
  <c r="L43"/>
  <c r="J43"/>
  <c r="I43"/>
  <c r="E43"/>
  <c r="V42"/>
  <c r="T42"/>
  <c r="R42"/>
  <c r="O42"/>
  <c r="L42"/>
  <c r="J42"/>
  <c r="I42"/>
  <c r="E42"/>
  <c r="V41"/>
  <c r="T41"/>
  <c r="R41"/>
  <c r="O41"/>
  <c r="L41"/>
  <c r="J41"/>
  <c r="I41"/>
  <c r="E41"/>
  <c r="V40"/>
  <c r="T40"/>
  <c r="R40"/>
  <c r="O40"/>
  <c r="L40"/>
  <c r="J40"/>
  <c r="I40"/>
  <c r="E40"/>
  <c r="V39"/>
  <c r="T39"/>
  <c r="R39"/>
  <c r="O39"/>
  <c r="L39"/>
  <c r="J39"/>
  <c r="I39"/>
  <c r="E39"/>
  <c r="V38"/>
  <c r="T38"/>
  <c r="R38"/>
  <c r="O38"/>
  <c r="L38"/>
  <c r="J38"/>
  <c r="I38"/>
  <c r="E38"/>
  <c r="V37"/>
  <c r="T37"/>
  <c r="R37"/>
  <c r="O37"/>
  <c r="L37"/>
  <c r="J37"/>
  <c r="I37"/>
  <c r="E37"/>
  <c r="V36"/>
  <c r="T36"/>
  <c r="R36"/>
  <c r="O36"/>
  <c r="L36"/>
  <c r="J36"/>
  <c r="I36"/>
  <c r="E36"/>
  <c r="V35"/>
  <c r="T35"/>
  <c r="R35"/>
  <c r="O35"/>
  <c r="L35"/>
  <c r="J35"/>
  <c r="I35"/>
  <c r="E35"/>
  <c r="V34"/>
  <c r="T34"/>
  <c r="R34"/>
  <c r="O34"/>
  <c r="L34"/>
  <c r="J34"/>
  <c r="I34"/>
  <c r="E34"/>
  <c r="V33"/>
  <c r="T33"/>
  <c r="R33"/>
  <c r="O33"/>
  <c r="L33"/>
  <c r="J33"/>
  <c r="I33"/>
  <c r="E33"/>
  <c r="V32"/>
  <c r="T32"/>
  <c r="R32"/>
  <c r="O32"/>
  <c r="L32"/>
  <c r="J32"/>
  <c r="I32"/>
  <c r="E32"/>
  <c r="V31"/>
  <c r="T31"/>
  <c r="R31"/>
  <c r="O31"/>
  <c r="L31"/>
  <c r="J31"/>
  <c r="I31"/>
  <c r="E31"/>
  <c r="V30"/>
  <c r="T30"/>
  <c r="R30"/>
  <c r="O30"/>
  <c r="L30"/>
  <c r="J30"/>
  <c r="I30"/>
  <c r="E30"/>
  <c r="V29"/>
  <c r="T29"/>
  <c r="R29"/>
  <c r="O29"/>
  <c r="L29"/>
  <c r="J29"/>
  <c r="I29"/>
  <c r="E29"/>
  <c r="V28"/>
  <c r="T28"/>
  <c r="R28"/>
  <c r="O28"/>
  <c r="L28"/>
  <c r="J28"/>
  <c r="I28"/>
  <c r="E28"/>
  <c r="V27"/>
  <c r="T27"/>
  <c r="R27"/>
  <c r="O27"/>
  <c r="L27"/>
  <c r="J27"/>
  <c r="I27"/>
  <c r="E27"/>
  <c r="V26"/>
  <c r="T26"/>
  <c r="R26"/>
  <c r="O26"/>
  <c r="L26"/>
  <c r="J26"/>
  <c r="I26"/>
  <c r="E26"/>
  <c r="V25"/>
  <c r="T25"/>
  <c r="R25"/>
  <c r="O25"/>
  <c r="L25"/>
  <c r="J25"/>
  <c r="I25"/>
  <c r="E25"/>
  <c r="V24"/>
  <c r="T24"/>
  <c r="R24"/>
  <c r="O24"/>
  <c r="L24"/>
  <c r="J24"/>
  <c r="I24"/>
  <c r="E24"/>
  <c r="V23"/>
  <c r="T23"/>
  <c r="R23"/>
  <c r="O23"/>
  <c r="L23"/>
  <c r="J23"/>
  <c r="I23"/>
  <c r="E23"/>
  <c r="V22"/>
  <c r="T22"/>
  <c r="R22"/>
  <c r="O22"/>
  <c r="L22"/>
  <c r="J22"/>
  <c r="I22"/>
  <c r="E22"/>
  <c r="V21"/>
  <c r="T21"/>
  <c r="R21"/>
  <c r="O21"/>
  <c r="L21"/>
  <c r="J21"/>
  <c r="I21"/>
  <c r="E21"/>
  <c r="V20"/>
  <c r="T20"/>
  <c r="R20"/>
  <c r="O20"/>
  <c r="L20"/>
  <c r="J20"/>
  <c r="I20"/>
  <c r="E20"/>
  <c r="V19"/>
  <c r="T19"/>
  <c r="R19"/>
  <c r="O19"/>
  <c r="L19"/>
  <c r="J19"/>
  <c r="I19"/>
  <c r="E19"/>
  <c r="V18"/>
  <c r="T18"/>
  <c r="R18"/>
  <c r="O18"/>
  <c r="L18"/>
  <c r="J18"/>
  <c r="I18"/>
  <c r="E18"/>
  <c r="V17"/>
  <c r="T17"/>
  <c r="R17"/>
  <c r="O17"/>
  <c r="L17"/>
  <c r="J17"/>
  <c r="I17"/>
  <c r="E17"/>
  <c r="V16"/>
  <c r="T16"/>
  <c r="R16"/>
  <c r="O16"/>
  <c r="L16"/>
  <c r="J16"/>
  <c r="I16"/>
  <c r="E16"/>
  <c r="V15"/>
  <c r="T15"/>
  <c r="R15"/>
  <c r="O15"/>
  <c r="L15"/>
  <c r="J15"/>
  <c r="I15"/>
  <c r="E15"/>
  <c r="V14"/>
  <c r="T14"/>
  <c r="R14"/>
  <c r="O14"/>
  <c r="L14"/>
  <c r="J14"/>
  <c r="I14"/>
  <c r="E14"/>
  <c r="V13"/>
  <c r="T13"/>
  <c r="R13"/>
  <c r="Q13"/>
  <c r="O13"/>
  <c r="L13"/>
  <c r="J13"/>
  <c r="I13"/>
  <c r="E13"/>
  <c r="V12"/>
  <c r="T12"/>
  <c r="R12"/>
  <c r="Q12"/>
  <c r="O12"/>
  <c r="L12"/>
  <c r="J12"/>
  <c r="I12"/>
  <c r="E12"/>
  <c r="V11"/>
  <c r="T11"/>
  <c r="R11"/>
  <c r="Q11"/>
  <c r="O11"/>
  <c r="L11"/>
  <c r="J11"/>
  <c r="I11"/>
  <c r="E11"/>
  <c r="V10"/>
  <c r="T10"/>
  <c r="R10"/>
  <c r="Q10"/>
  <c r="O10"/>
  <c r="L10"/>
  <c r="J10"/>
  <c r="I10"/>
  <c r="E10"/>
  <c r="V9"/>
  <c r="T9"/>
  <c r="R9"/>
  <c r="Q9"/>
  <c r="O9"/>
  <c r="L9"/>
  <c r="J9"/>
  <c r="I9"/>
  <c r="E9"/>
  <c r="U20" i="2"/>
  <c r="T20"/>
  <c r="S20"/>
  <c r="R20"/>
  <c r="Q20"/>
  <c r="O20"/>
  <c r="N20"/>
  <c r="M20"/>
  <c r="L20"/>
  <c r="J20"/>
  <c r="I20"/>
  <c r="F20"/>
  <c r="E20"/>
  <c r="C20"/>
  <c r="V19"/>
  <c r="T19"/>
  <c r="R19"/>
  <c r="O19"/>
  <c r="N19"/>
  <c r="M19"/>
  <c r="L19"/>
  <c r="J19"/>
  <c r="I19"/>
  <c r="E19"/>
  <c r="C19"/>
  <c r="V18"/>
  <c r="T18"/>
  <c r="R18"/>
  <c r="Q18"/>
  <c r="O18"/>
  <c r="N18"/>
  <c r="M18"/>
  <c r="L18"/>
  <c r="J18"/>
  <c r="I18"/>
  <c r="E18"/>
  <c r="C18"/>
  <c r="V17"/>
  <c r="T17"/>
  <c r="R17"/>
  <c r="Q17"/>
  <c r="O17"/>
  <c r="M17"/>
  <c r="L17"/>
  <c r="J17"/>
  <c r="I17"/>
  <c r="E17"/>
  <c r="V16"/>
  <c r="T16"/>
  <c r="R16"/>
  <c r="Q16"/>
  <c r="O16"/>
  <c r="N16"/>
  <c r="M16"/>
  <c r="L16"/>
  <c r="J16"/>
  <c r="I16"/>
  <c r="E16"/>
  <c r="C16"/>
  <c r="V15"/>
  <c r="T15"/>
  <c r="R15"/>
  <c r="Q15"/>
  <c r="O15"/>
  <c r="N15"/>
  <c r="M15"/>
  <c r="L15"/>
  <c r="J15"/>
  <c r="I15"/>
  <c r="E15"/>
  <c r="C15"/>
  <c r="V14"/>
  <c r="T14"/>
  <c r="R14"/>
  <c r="Q14"/>
  <c r="O14"/>
  <c r="N14"/>
  <c r="M14"/>
  <c r="L14"/>
  <c r="J14"/>
  <c r="I14"/>
  <c r="E14"/>
  <c r="C14"/>
  <c r="V13"/>
  <c r="T13"/>
  <c r="R13"/>
  <c r="Q13"/>
  <c r="O13"/>
  <c r="N13"/>
  <c r="M13"/>
  <c r="L13"/>
  <c r="J13"/>
  <c r="I13"/>
  <c r="E13"/>
  <c r="C13"/>
  <c r="V12"/>
  <c r="T12"/>
  <c r="R12"/>
  <c r="Q12"/>
  <c r="O12"/>
  <c r="N12"/>
  <c r="M12"/>
  <c r="L12"/>
  <c r="J12"/>
  <c r="I12"/>
  <c r="E12"/>
  <c r="C12"/>
  <c r="V11"/>
  <c r="T11"/>
  <c r="R11"/>
  <c r="Q11"/>
  <c r="O11"/>
  <c r="N11"/>
  <c r="M11"/>
  <c r="L11"/>
  <c r="J11"/>
  <c r="I11"/>
  <c r="E11"/>
  <c r="C11"/>
  <c r="V10"/>
  <c r="T10"/>
  <c r="R10"/>
  <c r="Q10"/>
  <c r="O10"/>
  <c r="N10"/>
  <c r="M10"/>
  <c r="L10"/>
  <c r="J10"/>
  <c r="I10"/>
  <c r="E10"/>
  <c r="C10"/>
  <c r="V9"/>
  <c r="T9"/>
  <c r="R9"/>
  <c r="Q9"/>
  <c r="O9"/>
  <c r="N9"/>
  <c r="M9"/>
  <c r="L9"/>
  <c r="J9"/>
  <c r="I9"/>
  <c r="E9"/>
  <c r="C9"/>
</calcChain>
</file>

<file path=xl/sharedStrings.xml><?xml version="1.0" encoding="utf-8"?>
<sst xmlns="http://schemas.openxmlformats.org/spreadsheetml/2006/main" count="126" uniqueCount="93">
  <si>
    <t>附件2：</t>
  </si>
  <si>
    <t>12345市民服务热线县（市、区）2019年第三季度工作效能考核评分表</t>
  </si>
  <si>
    <t>序号</t>
  </si>
  <si>
    <t xml:space="preserve">成员单位 </t>
  </si>
  <si>
    <t>工单总数（10分）</t>
  </si>
  <si>
    <t>回复率100％                         （30分）</t>
  </si>
  <si>
    <t>办结率100％      （30分）</t>
  </si>
  <si>
    <t>满意率100%                （30分）</t>
  </si>
  <si>
    <t>加分项</t>
  </si>
  <si>
    <t>扣分项</t>
  </si>
  <si>
    <t>总计得分</t>
  </si>
  <si>
    <t>考评名次</t>
  </si>
  <si>
    <t>工单总数</t>
  </si>
  <si>
    <t>小计得分</t>
  </si>
  <si>
    <t>回复数</t>
  </si>
  <si>
    <t>在办数</t>
  </si>
  <si>
    <t>回复率</t>
  </si>
  <si>
    <t>办结数</t>
  </si>
  <si>
    <t>办结率</t>
  </si>
  <si>
    <t>满意数</t>
  </si>
  <si>
    <t>不满意数</t>
  </si>
  <si>
    <t>涉法类</t>
  </si>
  <si>
    <t>满意率</t>
  </si>
  <si>
    <t>工单加分</t>
  </si>
  <si>
    <t>满意加分</t>
  </si>
  <si>
    <t>表扬加分</t>
  </si>
  <si>
    <t>不满意扣分</t>
  </si>
  <si>
    <t>逾期扣分</t>
  </si>
  <si>
    <t>廉江市政府</t>
  </si>
  <si>
    <t>遂溪县政府</t>
  </si>
  <si>
    <t>霞山区政府</t>
  </si>
  <si>
    <t>吴川市政府</t>
  </si>
  <si>
    <t>赤坎区政府</t>
  </si>
  <si>
    <t>湛江开发区管委会</t>
  </si>
  <si>
    <t>徐闻县政府</t>
  </si>
  <si>
    <t>麻章区政府</t>
  </si>
  <si>
    <t>坡头区政府</t>
  </si>
  <si>
    <t>雷州市政府</t>
  </si>
  <si>
    <t>湛江奋勇高新技术产业开发区管委会</t>
  </si>
  <si>
    <t>合计</t>
  </si>
  <si>
    <t xml:space="preserve">备注：1.本统计表统计的是6月21日至9月20日转派至各县(市、区）的工单，截止时间为9月30日。本季度没有工单的成员单位不参加效能考核评分。工  单数在合计工单总数1%宗以下的不做为考核名次排列，按工单总数从多到少排列；承办结果满意的加分按0.01分/宗计算。
      2.涉法涉诉类不计入满意率计算。     
</t>
  </si>
  <si>
    <t>附件1：</t>
  </si>
  <si>
    <t>12345市民服务热线市直属部门2019年第三季度工作效能考核评分表</t>
  </si>
  <si>
    <t>市市场监管局</t>
  </si>
  <si>
    <t>市公安局</t>
  </si>
  <si>
    <t>市住建局</t>
  </si>
  <si>
    <t>移动湛江分公司</t>
  </si>
  <si>
    <t>市城市管理和综合执法局</t>
  </si>
  <si>
    <t>市生态环境局</t>
  </si>
  <si>
    <t>市人社局</t>
  </si>
  <si>
    <t>电信湛江分公司</t>
  </si>
  <si>
    <t>市交通运输局</t>
  </si>
  <si>
    <t>市烟草专卖局</t>
  </si>
  <si>
    <t>市卫生健康局</t>
  </si>
  <si>
    <t>市水务投资集团</t>
  </si>
  <si>
    <t>湛江供电局</t>
  </si>
  <si>
    <t>湛江银保监分局</t>
  </si>
  <si>
    <t>市税务局</t>
  </si>
  <si>
    <t>湛江农垦局</t>
  </si>
  <si>
    <t>市自然资源局</t>
  </si>
  <si>
    <t>联通湛江分公司</t>
  </si>
  <si>
    <t>市邮政管理局</t>
  </si>
  <si>
    <t>市文化广电旅游体育局</t>
  </si>
  <si>
    <t>市公路局</t>
  </si>
  <si>
    <t>市教育局</t>
  </si>
  <si>
    <t>市国资委</t>
  </si>
  <si>
    <t>市应急管理局</t>
  </si>
  <si>
    <t>市公交公司</t>
  </si>
  <si>
    <t>市交投集团</t>
  </si>
  <si>
    <t>市民政局</t>
  </si>
  <si>
    <t>市国资公司</t>
  </si>
  <si>
    <t>市发改局</t>
  </si>
  <si>
    <t>湛江机场公司</t>
  </si>
  <si>
    <t>市物业管理总站</t>
  </si>
  <si>
    <t>湛江市邮政分公司</t>
  </si>
  <si>
    <t>市广播电视台</t>
  </si>
  <si>
    <t>市农业农村局</t>
  </si>
  <si>
    <t>市运河管理局</t>
  </si>
  <si>
    <t>市司法局</t>
  </si>
  <si>
    <t>市残联</t>
  </si>
  <si>
    <t>湛江日报社</t>
  </si>
  <si>
    <t>湛江海事局</t>
  </si>
  <si>
    <t>市民族宗教局</t>
  </si>
  <si>
    <t>市公积金中心</t>
  </si>
  <si>
    <t>市财政局</t>
  </si>
  <si>
    <t>湛江海关</t>
  </si>
  <si>
    <t>市工信局</t>
  </si>
  <si>
    <t>市科技局</t>
  </si>
  <si>
    <t>市商务局</t>
  </si>
  <si>
    <t>市粮食和物资储备局</t>
  </si>
  <si>
    <t>人民银行湛江市中心支行</t>
  </si>
  <si>
    <t>非成员单位</t>
  </si>
  <si>
    <t xml:space="preserve">备注：1.本统计表统计的是6月21日至9月20日转派至各市直属部门的工单，截止时间为9月30日；本季度没有工单的成员单位不参加效能考核评分；工单数在合计工单总数1%宗以下的不做为考核名次排列，按工单总数从多到少排列；承办结果满意的加分按0.01分/宗计算。
      2.涉法涉诉类不计入满意率计算。
      3. 非成员单位工单不列入考核评分。   
     </t>
  </si>
</sst>
</file>

<file path=xl/styles.xml><?xml version="1.0" encoding="utf-8"?>
<styleSheet xmlns="http://schemas.openxmlformats.org/spreadsheetml/2006/main">
  <numFmts count="3">
    <numFmt numFmtId="178" formatCode="0.0_ "/>
    <numFmt numFmtId="179" formatCode="0_ "/>
    <numFmt numFmtId="180" formatCode="0.0%"/>
  </numFmts>
  <fonts count="9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color indexed="0"/>
      <name val="仿宋_GB2312"/>
      <charset val="134"/>
    </font>
    <font>
      <sz val="12"/>
      <color indexed="0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indexed="0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0" fillId="0" borderId="0" xfId="0" applyNumberFormat="1">
      <alignment vertical="center"/>
    </xf>
    <xf numFmtId="180" fontId="0" fillId="0" borderId="0" xfId="0" applyNumberFormat="1">
      <alignment vertical="center"/>
    </xf>
    <xf numFmtId="179" fontId="0" fillId="0" borderId="0" xfId="0" applyNumberFormat="1" applyAlignment="1">
      <alignment horizontal="center" vertical="center"/>
    </xf>
    <xf numFmtId="178" fontId="0" fillId="0" borderId="0" xfId="0" applyNumberFormat="1" applyFill="1">
      <alignment vertical="center"/>
    </xf>
    <xf numFmtId="178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0" fillId="0" borderId="6" xfId="0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9" fontId="0" fillId="0" borderId="6" xfId="0" applyNumberFormat="1" applyFont="1" applyFill="1" applyBorder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80" fontId="0" fillId="0" borderId="6" xfId="0" applyNumberFormat="1" applyFont="1" applyFill="1" applyBorder="1" applyAlignment="1">
      <alignment horizontal="center" vertical="center"/>
    </xf>
    <xf numFmtId="179" fontId="0" fillId="0" borderId="6" xfId="0" applyNumberFormat="1" applyFill="1" applyBorder="1" applyAlignment="1">
      <alignment horizontal="center" vertical="center"/>
    </xf>
    <xf numFmtId="179" fontId="0" fillId="0" borderId="9" xfId="0" applyNumberFormat="1" applyFill="1" applyBorder="1" applyAlignment="1">
      <alignment horizontal="center" vertical="center"/>
    </xf>
    <xf numFmtId="180" fontId="0" fillId="0" borderId="6" xfId="0" applyNumberFormat="1" applyFont="1" applyFill="1" applyBorder="1" applyAlignment="1">
      <alignment horizontal="center" vertical="center" wrapText="1"/>
    </xf>
    <xf numFmtId="180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80" fontId="0" fillId="0" borderId="2" xfId="0" applyNumberFormat="1" applyFont="1" applyFill="1" applyBorder="1" applyAlignment="1">
      <alignment horizontal="center" vertical="center" wrapText="1"/>
    </xf>
    <xf numFmtId="180" fontId="0" fillId="0" borderId="0" xfId="0" applyNumberFormat="1" applyFont="1" applyFill="1" applyBorder="1" applyAlignment="1">
      <alignment horizontal="center" vertical="center"/>
    </xf>
    <xf numFmtId="179" fontId="0" fillId="0" borderId="0" xfId="0" applyNumberFormat="1" applyBorder="1" applyAlignment="1">
      <alignment horizontal="center" vertical="center"/>
    </xf>
    <xf numFmtId="180" fontId="0" fillId="0" borderId="0" xfId="0" applyNumberFormat="1" applyFont="1" applyFill="1" applyBorder="1" applyAlignment="1">
      <alignment horizontal="center" vertical="center" wrapText="1"/>
    </xf>
    <xf numFmtId="178" fontId="0" fillId="0" borderId="6" xfId="0" applyNumberFormat="1" applyFont="1" applyFill="1" applyBorder="1" applyAlignment="1">
      <alignment horizontal="center" vertical="center"/>
    </xf>
    <xf numFmtId="178" fontId="0" fillId="0" borderId="6" xfId="0" applyNumberFormat="1" applyFont="1" applyBorder="1" applyAlignment="1">
      <alignment horizontal="center" vertical="center"/>
    </xf>
    <xf numFmtId="179" fontId="0" fillId="0" borderId="6" xfId="0" applyNumberFormat="1" applyFont="1" applyBorder="1" applyAlignment="1">
      <alignment horizontal="center" vertical="center"/>
    </xf>
    <xf numFmtId="179" fontId="0" fillId="0" borderId="6" xfId="0" applyNumberFormat="1" applyFont="1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0" fontId="0" fillId="0" borderId="2" xfId="0" applyBorder="1">
      <alignment vertical="center"/>
    </xf>
    <xf numFmtId="178" fontId="0" fillId="0" borderId="0" xfId="0" applyNumberFormat="1" applyFon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9" fontId="0" fillId="0" borderId="0" xfId="0" applyNumberFormat="1" applyFill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180" fontId="0" fillId="0" borderId="0" xfId="0" applyNumberFormat="1" applyFill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 wrapText="1"/>
    </xf>
    <xf numFmtId="178" fontId="0" fillId="0" borderId="5" xfId="0" applyNumberFormat="1" applyFont="1" applyBorder="1" applyAlignment="1">
      <alignment horizontal="center" vertical="center"/>
    </xf>
    <xf numFmtId="179" fontId="0" fillId="0" borderId="1" xfId="0" applyNumberFormat="1" applyFont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/>
    </xf>
    <xf numFmtId="179" fontId="0" fillId="0" borderId="1" xfId="0" applyNumberFormat="1" applyFill="1" applyBorder="1" applyAlignment="1">
      <alignment horizontal="center" vertical="center"/>
    </xf>
    <xf numFmtId="178" fontId="0" fillId="0" borderId="0" xfId="0" applyNumberFormat="1" applyFill="1" applyAlignment="1">
      <alignment horizontal="center" vertical="center"/>
    </xf>
    <xf numFmtId="178" fontId="0" fillId="0" borderId="0" xfId="0" applyNumberFormat="1" applyFill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wrapText="1"/>
    </xf>
    <xf numFmtId="0" fontId="0" fillId="0" borderId="14" xfId="0" applyFont="1" applyFill="1" applyBorder="1">
      <alignment vertical="center"/>
    </xf>
    <xf numFmtId="0" fontId="0" fillId="0" borderId="5" xfId="0" applyFont="1" applyFill="1" applyBorder="1">
      <alignment vertical="center"/>
    </xf>
    <xf numFmtId="0" fontId="0" fillId="0" borderId="2" xfId="0" applyNumberFormat="1" applyFont="1" applyFill="1" applyBorder="1" applyAlignment="1">
      <alignment horizontal="center" vertical="center" textRotation="255" wrapText="1"/>
    </xf>
    <xf numFmtId="9" fontId="0" fillId="0" borderId="2" xfId="0" applyNumberFormat="1" applyFont="1" applyFill="1" applyBorder="1" applyAlignment="1">
      <alignment horizontal="center" vertical="center" textRotation="255" wrapText="1"/>
    </xf>
    <xf numFmtId="180" fontId="0" fillId="0" borderId="2" xfId="0" applyNumberFormat="1" applyFont="1" applyFill="1" applyBorder="1" applyAlignment="1">
      <alignment horizontal="center" vertical="center" textRotation="255" wrapText="1"/>
    </xf>
    <xf numFmtId="0" fontId="0" fillId="0" borderId="1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 textRotation="255" wrapText="1"/>
    </xf>
    <xf numFmtId="0" fontId="0" fillId="0" borderId="7" xfId="0" applyNumberFormat="1" applyFont="1" applyFill="1" applyBorder="1" applyAlignment="1">
      <alignment horizontal="center" vertical="center" textRotation="255" wrapText="1"/>
    </xf>
    <xf numFmtId="0" fontId="0" fillId="0" borderId="6" xfId="0" applyNumberFormat="1" applyFont="1" applyFill="1" applyBorder="1" applyAlignment="1">
      <alignment horizontal="center" vertical="center" textRotation="255" wrapText="1"/>
    </xf>
    <xf numFmtId="0" fontId="0" fillId="0" borderId="5" xfId="0" applyNumberFormat="1" applyFont="1" applyFill="1" applyBorder="1" applyAlignment="1">
      <alignment horizontal="center" vertical="center" textRotation="255" wrapText="1"/>
    </xf>
    <xf numFmtId="178" fontId="0" fillId="0" borderId="1" xfId="0" applyNumberFormat="1" applyFont="1" applyFill="1" applyBorder="1" applyAlignment="1">
      <alignment horizontal="center" vertical="center" textRotation="255" wrapText="1"/>
    </xf>
    <xf numFmtId="178" fontId="0" fillId="0" borderId="2" xfId="0" applyNumberFormat="1" applyFont="1" applyFill="1" applyBorder="1" applyAlignment="1">
      <alignment horizontal="center" vertical="center" textRotation="255" wrapText="1"/>
    </xf>
    <xf numFmtId="178" fontId="0" fillId="0" borderId="14" xfId="0" applyNumberFormat="1" applyFont="1" applyFill="1" applyBorder="1" applyAlignment="1">
      <alignment horizontal="center" vertical="center" textRotation="255" wrapText="1"/>
    </xf>
    <xf numFmtId="179" fontId="0" fillId="0" borderId="1" xfId="0" applyNumberFormat="1" applyFont="1" applyFill="1" applyBorder="1" applyAlignment="1">
      <alignment horizontal="center" vertical="center" textRotation="255" wrapText="1"/>
    </xf>
    <xf numFmtId="178" fontId="3" fillId="0" borderId="6" xfId="0" applyNumberFormat="1" applyFont="1" applyFill="1" applyBorder="1" applyAlignment="1">
      <alignment horizontal="center" vertical="center" textRotation="255" wrapText="1"/>
    </xf>
    <xf numFmtId="178" fontId="3" fillId="0" borderId="2" xfId="0" applyNumberFormat="1" applyFont="1" applyFill="1" applyBorder="1" applyAlignment="1">
      <alignment horizontal="center" vertical="center" textRotation="255" wrapText="1"/>
    </xf>
    <xf numFmtId="0" fontId="3" fillId="0" borderId="2" xfId="0" applyNumberFormat="1" applyFont="1" applyFill="1" applyBorder="1" applyAlignment="1">
      <alignment horizontal="center" vertical="center" textRotation="255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180" fontId="2" fillId="0" borderId="0" xfId="0" applyNumberFormat="1" applyFont="1" applyAlignment="1">
      <alignment vertical="center"/>
    </xf>
    <xf numFmtId="178" fontId="2" fillId="0" borderId="0" xfId="0" applyNumberFormat="1" applyFont="1" applyAlignment="1">
      <alignment horizontal="center" vertical="center"/>
    </xf>
    <xf numFmtId="178" fontId="2" fillId="0" borderId="0" xfId="0" applyNumberFormat="1" applyFont="1" applyAlignment="1">
      <alignment vertical="center"/>
    </xf>
    <xf numFmtId="178" fontId="2" fillId="0" borderId="0" xfId="0" applyNumberFormat="1" applyFont="1" applyFill="1" applyAlignment="1">
      <alignment vertical="center"/>
    </xf>
    <xf numFmtId="179" fontId="2" fillId="0" borderId="0" xfId="0" applyNumberFormat="1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9" fontId="2" fillId="0" borderId="4" xfId="0" applyNumberFormat="1" applyFont="1" applyBorder="1" applyAlignment="1">
      <alignment vertical="center"/>
    </xf>
    <xf numFmtId="180" fontId="2" fillId="0" borderId="4" xfId="0" applyNumberFormat="1" applyFont="1" applyBorder="1" applyAlignment="1">
      <alignment vertical="center"/>
    </xf>
    <xf numFmtId="178" fontId="2" fillId="0" borderId="4" xfId="0" applyNumberFormat="1" applyFont="1" applyBorder="1" applyAlignment="1">
      <alignment horizontal="center" vertical="center"/>
    </xf>
    <xf numFmtId="178" fontId="2" fillId="0" borderId="4" xfId="0" applyNumberFormat="1" applyFont="1" applyBorder="1" applyAlignment="1">
      <alignment vertical="center"/>
    </xf>
    <xf numFmtId="178" fontId="2" fillId="0" borderId="4" xfId="0" applyNumberFormat="1" applyFont="1" applyFill="1" applyBorder="1" applyAlignment="1">
      <alignment vertical="center"/>
    </xf>
    <xf numFmtId="179" fontId="2" fillId="0" borderId="4" xfId="0" applyNumberFormat="1" applyFont="1" applyBorder="1" applyAlignment="1">
      <alignment vertical="center"/>
    </xf>
    <xf numFmtId="0" fontId="3" fillId="0" borderId="10" xfId="0" applyNumberFormat="1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0" fontId="3" fillId="0" borderId="15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80" fontId="3" fillId="0" borderId="6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80" fontId="3" fillId="0" borderId="2" xfId="0" applyNumberFormat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8" fontId="3" fillId="0" borderId="15" xfId="0" applyNumberFormat="1" applyFont="1" applyFill="1" applyBorder="1" applyAlignment="1">
      <alignment horizontal="center" vertical="center" wrapText="1"/>
    </xf>
    <xf numFmtId="178" fontId="3" fillId="0" borderId="10" xfId="0" applyNumberFormat="1" applyFont="1" applyFill="1" applyBorder="1" applyAlignment="1">
      <alignment horizontal="center" vertical="center" wrapText="1"/>
    </xf>
    <xf numFmtId="179" fontId="3" fillId="0" borderId="15" xfId="0" applyNumberFormat="1" applyFont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left" vertical="top" wrapText="1"/>
    </xf>
    <xf numFmtId="9" fontId="0" fillId="0" borderId="0" xfId="0" applyNumberFormat="1" applyFont="1" applyFill="1" applyBorder="1" applyAlignment="1">
      <alignment horizontal="left" vertical="top" wrapText="1"/>
    </xf>
    <xf numFmtId="180" fontId="0" fillId="0" borderId="0" xfId="0" applyNumberFormat="1" applyFont="1" applyFill="1" applyBorder="1" applyAlignment="1">
      <alignment horizontal="left" vertical="top" wrapText="1"/>
    </xf>
    <xf numFmtId="178" fontId="0" fillId="0" borderId="0" xfId="0" applyNumberFormat="1" applyFont="1" applyFill="1" applyBorder="1" applyAlignment="1">
      <alignment horizontal="center" vertical="top" wrapText="1"/>
    </xf>
    <xf numFmtId="178" fontId="0" fillId="0" borderId="0" xfId="0" applyNumberFormat="1" applyFont="1" applyFill="1" applyBorder="1" applyAlignment="1">
      <alignment horizontal="left" vertical="top" wrapText="1"/>
    </xf>
    <xf numFmtId="179" fontId="0" fillId="0" borderId="0" xfId="0" applyNumberFormat="1" applyFont="1" applyFill="1" applyBorder="1" applyAlignment="1">
      <alignment horizontal="left" vertical="top" wrapText="1"/>
    </xf>
    <xf numFmtId="0" fontId="0" fillId="0" borderId="0" xfId="0" applyFont="1" applyAlignment="1">
      <alignment vertical="center"/>
    </xf>
    <xf numFmtId="0" fontId="3" fillId="0" borderId="1" xfId="0" applyNumberFormat="1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179" fontId="0" fillId="0" borderId="2" xfId="0" applyNumberFormat="1" applyFont="1" applyFill="1" applyBorder="1" applyAlignment="1">
      <alignment horizontal="center" vertical="center" wrapText="1"/>
    </xf>
    <xf numFmtId="179" fontId="0" fillId="0" borderId="8" xfId="0" applyNumberFormat="1" applyFont="1" applyFill="1" applyBorder="1" applyAlignment="1">
      <alignment horizontal="center" vertical="center" textRotation="255" wrapText="1"/>
    </xf>
    <xf numFmtId="179" fontId="0" fillId="0" borderId="7" xfId="0" applyNumberFormat="1" applyFont="1" applyFill="1" applyBorder="1" applyAlignment="1">
      <alignment horizontal="center" vertical="center" textRotation="255" wrapText="1"/>
    </xf>
    <xf numFmtId="179" fontId="0" fillId="0" borderId="6" xfId="0" applyNumberFormat="1" applyFont="1" applyFill="1" applyBorder="1" applyAlignment="1">
      <alignment horizontal="center" vertical="center" textRotation="255" wrapText="1"/>
    </xf>
    <xf numFmtId="179" fontId="0" fillId="0" borderId="2" xfId="0" applyNumberFormat="1" applyFont="1" applyFill="1" applyBorder="1" applyAlignment="1">
      <alignment horizontal="center" vertical="center" textRotation="255" wrapText="1"/>
    </xf>
    <xf numFmtId="178" fontId="3" fillId="0" borderId="8" xfId="0" applyNumberFormat="1" applyFont="1" applyFill="1" applyBorder="1" applyAlignment="1">
      <alignment horizontal="center" vertical="center" textRotation="255" wrapText="1"/>
    </xf>
    <xf numFmtId="178" fontId="3" fillId="0" borderId="7" xfId="0" applyNumberFormat="1" applyFont="1" applyFill="1" applyBorder="1" applyAlignment="1">
      <alignment horizontal="center" vertical="center" textRotation="255" wrapText="1"/>
    </xf>
    <xf numFmtId="0" fontId="3" fillId="0" borderId="5" xfId="0" applyNumberFormat="1" applyFont="1" applyFill="1" applyBorder="1" applyAlignment="1">
      <alignment horizontal="center" vertical="center" textRotation="255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180" fontId="2" fillId="0" borderId="0" xfId="0" applyNumberFormat="1" applyFont="1" applyBorder="1" applyAlignment="1">
      <alignment horizontal="center" vertical="center"/>
    </xf>
    <xf numFmtId="179" fontId="2" fillId="0" borderId="0" xfId="0" applyNumberFormat="1" applyFont="1" applyBorder="1" applyAlignment="1">
      <alignment horizontal="center" vertical="center"/>
    </xf>
    <xf numFmtId="178" fontId="2" fillId="0" borderId="0" xfId="0" applyNumberFormat="1" applyFont="1" applyFill="1" applyBorder="1" applyAlignment="1">
      <alignment horizontal="center" vertical="center"/>
    </xf>
    <xf numFmtId="178" fontId="2" fillId="0" borderId="0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179" fontId="3" fillId="0" borderId="2" xfId="0" applyNumberFormat="1" applyFont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left" vertical="top" wrapText="1"/>
    </xf>
    <xf numFmtId="179" fontId="0" fillId="0" borderId="0" xfId="0" applyNumberFormat="1" applyFont="1" applyFill="1" applyAlignment="1">
      <alignment horizontal="center" vertical="center" wrapText="1"/>
    </xf>
    <xf numFmtId="178" fontId="0" fillId="0" borderId="0" xfId="0" applyNumberFormat="1" applyFont="1" applyFill="1" applyAlignment="1">
      <alignment horizontal="left" vertical="top" wrapText="1"/>
    </xf>
    <xf numFmtId="179" fontId="0" fillId="0" borderId="0" xfId="0" applyNumberFormat="1" applyFont="1" applyFill="1" applyAlignment="1">
      <alignment horizontal="left" vertical="top" wrapText="1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2479;&#35745;/&#26376;&#25253;/2019&#24180;/9&#26376;&#20221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县（市、区）"/>
      <sheetName val="市直属单位 "/>
      <sheetName val="前十"/>
      <sheetName val="县（市、区） (2)"/>
      <sheetName val="市直属单位  (2)"/>
    </sheetNames>
    <sheetDataSet>
      <sheetData sheetId="0"/>
      <sheetData sheetId="1"/>
      <sheetData sheetId="2"/>
      <sheetData sheetId="3">
        <row r="3">
          <cell r="B3" t="str">
            <v>廉江市政府</v>
          </cell>
          <cell r="C3">
            <v>994</v>
          </cell>
          <cell r="D3">
            <v>700</v>
          </cell>
          <cell r="E3">
            <v>934</v>
          </cell>
          <cell r="F3">
            <v>2628</v>
          </cell>
          <cell r="G3">
            <v>994</v>
          </cell>
          <cell r="H3">
            <v>951</v>
          </cell>
          <cell r="I3">
            <v>1</v>
          </cell>
          <cell r="J3">
            <v>1</v>
          </cell>
          <cell r="K3">
            <v>5</v>
          </cell>
          <cell r="L3">
            <v>7</v>
          </cell>
          <cell r="M3">
            <v>42</v>
          </cell>
          <cell r="N3">
            <v>23</v>
          </cell>
          <cell r="O3">
            <v>28</v>
          </cell>
          <cell r="P3">
            <v>93</v>
          </cell>
        </row>
        <row r="4">
          <cell r="B4" t="str">
            <v>霞山区政府</v>
          </cell>
          <cell r="C4">
            <v>769</v>
          </cell>
          <cell r="D4">
            <v>620</v>
          </cell>
          <cell r="E4">
            <v>646</v>
          </cell>
          <cell r="F4">
            <v>2035</v>
          </cell>
          <cell r="G4">
            <v>769</v>
          </cell>
          <cell r="H4">
            <v>725</v>
          </cell>
          <cell r="I4">
            <v>10</v>
          </cell>
          <cell r="J4">
            <v>2</v>
          </cell>
          <cell r="K4">
            <v>2</v>
          </cell>
          <cell r="L4">
            <v>14</v>
          </cell>
          <cell r="M4">
            <v>34</v>
          </cell>
          <cell r="N4">
            <v>27</v>
          </cell>
          <cell r="O4">
            <v>29</v>
          </cell>
          <cell r="P4">
            <v>90</v>
          </cell>
        </row>
        <row r="5">
          <cell r="B5" t="str">
            <v>吴川市政府</v>
          </cell>
          <cell r="C5">
            <v>720</v>
          </cell>
          <cell r="D5">
            <v>491</v>
          </cell>
          <cell r="E5">
            <v>620</v>
          </cell>
          <cell r="F5">
            <v>1831</v>
          </cell>
          <cell r="G5">
            <v>719</v>
          </cell>
          <cell r="H5">
            <v>689</v>
          </cell>
          <cell r="I5">
            <v>0</v>
          </cell>
          <cell r="J5">
            <v>0</v>
          </cell>
          <cell r="K5">
            <v>2</v>
          </cell>
          <cell r="L5">
            <v>2</v>
          </cell>
          <cell r="M5">
            <v>30</v>
          </cell>
          <cell r="N5">
            <v>23</v>
          </cell>
          <cell r="O5">
            <v>22</v>
          </cell>
          <cell r="P5">
            <v>75</v>
          </cell>
        </row>
        <row r="6">
          <cell r="B6" t="str">
            <v>遂溪县政府</v>
          </cell>
          <cell r="C6">
            <v>649</v>
          </cell>
          <cell r="D6">
            <v>498</v>
          </cell>
          <cell r="E6">
            <v>595</v>
          </cell>
          <cell r="F6">
            <v>1742</v>
          </cell>
          <cell r="G6">
            <v>649</v>
          </cell>
          <cell r="H6">
            <v>625</v>
          </cell>
          <cell r="I6">
            <v>3</v>
          </cell>
          <cell r="J6">
            <v>0</v>
          </cell>
          <cell r="K6">
            <v>4</v>
          </cell>
          <cell r="L6">
            <v>7</v>
          </cell>
          <cell r="M6">
            <v>21</v>
          </cell>
          <cell r="N6">
            <v>25</v>
          </cell>
          <cell r="O6">
            <v>16</v>
          </cell>
          <cell r="P6">
            <v>62</v>
          </cell>
        </row>
        <row r="7">
          <cell r="B7" t="str">
            <v>雷州市政府</v>
          </cell>
          <cell r="C7">
            <v>577</v>
          </cell>
          <cell r="D7">
            <v>456</v>
          </cell>
          <cell r="E7">
            <v>543</v>
          </cell>
          <cell r="F7">
            <v>1576</v>
          </cell>
          <cell r="G7">
            <v>577</v>
          </cell>
          <cell r="H7">
            <v>554</v>
          </cell>
          <cell r="I7">
            <v>3</v>
          </cell>
          <cell r="J7">
            <v>2</v>
          </cell>
          <cell r="K7">
            <v>0</v>
          </cell>
          <cell r="L7">
            <v>5</v>
          </cell>
          <cell r="M7">
            <v>20</v>
          </cell>
          <cell r="N7">
            <v>21</v>
          </cell>
          <cell r="O7">
            <v>27</v>
          </cell>
          <cell r="P7">
            <v>68</v>
          </cell>
        </row>
        <row r="8">
          <cell r="B8" t="str">
            <v>赤坎区政府</v>
          </cell>
          <cell r="C8">
            <v>480</v>
          </cell>
          <cell r="D8">
            <v>324</v>
          </cell>
          <cell r="E8">
            <v>352</v>
          </cell>
          <cell r="F8">
            <v>1156</v>
          </cell>
          <cell r="G8">
            <v>480</v>
          </cell>
          <cell r="H8">
            <v>461</v>
          </cell>
          <cell r="I8">
            <v>3</v>
          </cell>
          <cell r="J8">
            <v>0</v>
          </cell>
          <cell r="K8">
            <v>1</v>
          </cell>
          <cell r="L8">
            <v>4</v>
          </cell>
          <cell r="M8">
            <v>16</v>
          </cell>
          <cell r="N8">
            <v>17</v>
          </cell>
          <cell r="O8">
            <v>20</v>
          </cell>
          <cell r="P8">
            <v>53</v>
          </cell>
        </row>
        <row r="9">
          <cell r="B9" t="str">
            <v>徐闻县政府</v>
          </cell>
          <cell r="C9">
            <v>410</v>
          </cell>
          <cell r="D9">
            <v>297</v>
          </cell>
          <cell r="E9">
            <v>330</v>
          </cell>
          <cell r="F9">
            <v>1037</v>
          </cell>
          <cell r="G9">
            <v>392</v>
          </cell>
          <cell r="H9">
            <v>375</v>
          </cell>
          <cell r="I9">
            <v>1</v>
          </cell>
          <cell r="J9">
            <v>0</v>
          </cell>
          <cell r="K9">
            <v>0</v>
          </cell>
          <cell r="L9">
            <v>1</v>
          </cell>
          <cell r="M9">
            <v>16</v>
          </cell>
          <cell r="N9">
            <v>8</v>
          </cell>
          <cell r="O9">
            <v>12</v>
          </cell>
          <cell r="P9">
            <v>36</v>
          </cell>
        </row>
        <row r="10">
          <cell r="B10" t="str">
            <v>湛江开发区管委会</v>
          </cell>
          <cell r="C10">
            <v>403</v>
          </cell>
          <cell r="D10">
            <v>341</v>
          </cell>
          <cell r="E10">
            <v>365</v>
          </cell>
          <cell r="F10">
            <v>1109</v>
          </cell>
          <cell r="G10">
            <v>403</v>
          </cell>
          <cell r="H10">
            <v>381</v>
          </cell>
          <cell r="I10">
            <v>2</v>
          </cell>
          <cell r="J10">
            <v>1</v>
          </cell>
          <cell r="K10">
            <v>4</v>
          </cell>
          <cell r="L10">
            <v>7</v>
          </cell>
          <cell r="M10">
            <v>20</v>
          </cell>
          <cell r="N10">
            <v>22</v>
          </cell>
          <cell r="O10">
            <v>23</v>
          </cell>
          <cell r="P10">
            <v>65</v>
          </cell>
        </row>
        <row r="11">
          <cell r="B11" t="str">
            <v>麻章区政府</v>
          </cell>
          <cell r="C11">
            <v>324</v>
          </cell>
          <cell r="D11">
            <v>200</v>
          </cell>
          <cell r="E11">
            <v>222</v>
          </cell>
          <cell r="F11">
            <v>746</v>
          </cell>
          <cell r="G11">
            <v>324</v>
          </cell>
          <cell r="H11">
            <v>307</v>
          </cell>
          <cell r="I11">
            <v>3</v>
          </cell>
          <cell r="J11">
            <v>1</v>
          </cell>
          <cell r="K11">
            <v>3</v>
          </cell>
          <cell r="L11">
            <v>7</v>
          </cell>
          <cell r="M11">
            <v>14</v>
          </cell>
          <cell r="N11">
            <v>20</v>
          </cell>
          <cell r="O11">
            <v>15</v>
          </cell>
          <cell r="P11">
            <v>49</v>
          </cell>
        </row>
        <row r="12">
          <cell r="B12" t="str">
            <v>坡头区政府</v>
          </cell>
          <cell r="C12">
            <v>223</v>
          </cell>
          <cell r="D12">
            <v>157</v>
          </cell>
          <cell r="E12">
            <v>177</v>
          </cell>
          <cell r="F12">
            <v>557</v>
          </cell>
          <cell r="G12">
            <v>223</v>
          </cell>
          <cell r="H12">
            <v>218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5</v>
          </cell>
          <cell r="N12">
            <v>3</v>
          </cell>
          <cell r="O12">
            <v>3</v>
          </cell>
          <cell r="P12">
            <v>11</v>
          </cell>
        </row>
        <row r="13">
          <cell r="B13" t="str">
            <v>湛江奋勇高新技术产业开发区管委会</v>
          </cell>
          <cell r="C13">
            <v>7</v>
          </cell>
          <cell r="D13">
            <v>8</v>
          </cell>
          <cell r="E13">
            <v>6</v>
          </cell>
          <cell r="F13">
            <v>21</v>
          </cell>
          <cell r="G13">
            <v>7</v>
          </cell>
          <cell r="H13">
            <v>6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1</v>
          </cell>
          <cell r="N13">
            <v>2</v>
          </cell>
          <cell r="O13">
            <v>0</v>
          </cell>
          <cell r="P13">
            <v>3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26"/>
  <sheetViews>
    <sheetView tabSelected="1" workbookViewId="0">
      <selection activeCell="M16" sqref="M16"/>
    </sheetView>
  </sheetViews>
  <sheetFormatPr defaultColWidth="9" defaultRowHeight="14.25"/>
  <cols>
    <col min="1" max="1" width="2.875" style="4" customWidth="1"/>
    <col min="2" max="2" width="18.125" style="1" customWidth="1"/>
    <col min="3" max="3" width="5.625" customWidth="1"/>
    <col min="4" max="4" width="4.625" customWidth="1"/>
    <col min="5" max="5" width="5.625" customWidth="1"/>
    <col min="6" max="6" width="4.625" customWidth="1"/>
    <col min="7" max="7" width="6.625" style="5" customWidth="1"/>
    <col min="8" max="8" width="4.625" customWidth="1"/>
    <col min="9" max="9" width="5.625" customWidth="1"/>
    <col min="10" max="10" width="7.625" style="6" customWidth="1"/>
    <col min="11" max="11" width="4.625" customWidth="1"/>
    <col min="12" max="12" width="5.625" customWidth="1"/>
    <col min="13" max="14" width="5.125" customWidth="1"/>
    <col min="15" max="15" width="6.625" style="6" customWidth="1"/>
    <col min="16" max="16" width="4.625" customWidth="1"/>
    <col min="17" max="17" width="6.625" style="50" customWidth="1"/>
    <col min="18" max="18" width="6.625" style="9" customWidth="1"/>
    <col min="19" max="19" width="4.625" style="8" customWidth="1"/>
    <col min="20" max="20" width="5.5" style="9" customWidth="1"/>
    <col min="21" max="21" width="4.625" style="10" customWidth="1"/>
    <col min="22" max="22" width="6.625" customWidth="1"/>
    <col min="23" max="23" width="3.625" customWidth="1"/>
  </cols>
  <sheetData>
    <row r="1" spans="1:23">
      <c r="A1" s="75" t="s">
        <v>0</v>
      </c>
      <c r="B1" s="76"/>
    </row>
    <row r="2" spans="1:23" ht="20.100000000000001" customHeight="1">
      <c r="A2" s="97" t="s">
        <v>1</v>
      </c>
      <c r="B2" s="98"/>
      <c r="C2" s="99"/>
      <c r="D2" s="99"/>
      <c r="E2" s="99"/>
      <c r="F2" s="99"/>
      <c r="G2" s="100"/>
      <c r="H2" s="99"/>
      <c r="I2" s="99"/>
      <c r="J2" s="101"/>
      <c r="K2" s="99"/>
      <c r="L2" s="99"/>
      <c r="M2" s="99"/>
      <c r="N2" s="99"/>
      <c r="O2" s="101"/>
      <c r="P2" s="99"/>
      <c r="Q2" s="102"/>
      <c r="R2" s="103"/>
      <c r="S2" s="104"/>
      <c r="T2" s="103"/>
      <c r="U2" s="105"/>
      <c r="V2" s="106"/>
      <c r="W2" s="99"/>
    </row>
    <row r="3" spans="1:23" ht="14.1" customHeight="1">
      <c r="A3" s="107"/>
      <c r="B3" s="108"/>
      <c r="C3" s="106"/>
      <c r="D3" s="106"/>
      <c r="E3" s="107"/>
      <c r="F3" s="107"/>
      <c r="G3" s="109"/>
      <c r="H3" s="107"/>
      <c r="I3" s="107"/>
      <c r="J3" s="110"/>
      <c r="K3" s="107"/>
      <c r="L3" s="107"/>
      <c r="M3" s="107"/>
      <c r="N3" s="107"/>
      <c r="O3" s="110"/>
      <c r="P3" s="107"/>
      <c r="Q3" s="111"/>
      <c r="R3" s="112"/>
      <c r="S3" s="113"/>
      <c r="T3" s="112"/>
      <c r="U3" s="114"/>
      <c r="V3" s="107"/>
      <c r="W3" s="107"/>
    </row>
    <row r="4" spans="1:23" ht="20.100000000000001" customHeight="1">
      <c r="A4" s="77" t="s">
        <v>2</v>
      </c>
      <c r="B4" s="78" t="s">
        <v>3</v>
      </c>
      <c r="C4" s="115" t="s">
        <v>4</v>
      </c>
      <c r="D4" s="116"/>
      <c r="E4" s="119" t="s">
        <v>5</v>
      </c>
      <c r="F4" s="120"/>
      <c r="G4" s="121"/>
      <c r="H4" s="122"/>
      <c r="I4" s="127" t="s">
        <v>6</v>
      </c>
      <c r="J4" s="128"/>
      <c r="K4" s="127"/>
      <c r="L4" s="127" t="s">
        <v>7</v>
      </c>
      <c r="M4" s="127"/>
      <c r="N4" s="127"/>
      <c r="O4" s="127"/>
      <c r="P4" s="123"/>
      <c r="Q4" s="133" t="s">
        <v>8</v>
      </c>
      <c r="R4" s="133"/>
      <c r="S4" s="133"/>
      <c r="T4" s="133" t="s">
        <v>9</v>
      </c>
      <c r="U4" s="135"/>
      <c r="V4" s="94" t="s">
        <v>10</v>
      </c>
      <c r="W4" s="96" t="s">
        <v>11</v>
      </c>
    </row>
    <row r="5" spans="1:23" ht="12" customHeight="1">
      <c r="A5" s="77"/>
      <c r="B5" s="79"/>
      <c r="C5" s="117"/>
      <c r="D5" s="118"/>
      <c r="E5" s="123"/>
      <c r="F5" s="124"/>
      <c r="G5" s="125"/>
      <c r="H5" s="126"/>
      <c r="I5" s="129"/>
      <c r="J5" s="130"/>
      <c r="K5" s="129"/>
      <c r="L5" s="129"/>
      <c r="M5" s="131"/>
      <c r="N5" s="131"/>
      <c r="O5" s="129"/>
      <c r="P5" s="132"/>
      <c r="Q5" s="134"/>
      <c r="R5" s="134"/>
      <c r="S5" s="134"/>
      <c r="T5" s="136"/>
      <c r="U5" s="137"/>
      <c r="V5" s="95"/>
      <c r="W5" s="81"/>
    </row>
    <row r="6" spans="1:23" ht="26.1" customHeight="1">
      <c r="A6" s="77"/>
      <c r="B6" s="80"/>
      <c r="C6" s="81" t="s">
        <v>12</v>
      </c>
      <c r="D6" s="81" t="s">
        <v>13</v>
      </c>
      <c r="E6" s="81" t="s">
        <v>14</v>
      </c>
      <c r="F6" s="81" t="s">
        <v>15</v>
      </c>
      <c r="G6" s="82" t="s">
        <v>16</v>
      </c>
      <c r="H6" s="81" t="s">
        <v>13</v>
      </c>
      <c r="I6" s="81" t="s">
        <v>17</v>
      </c>
      <c r="J6" s="83" t="s">
        <v>18</v>
      </c>
      <c r="K6" s="81" t="s">
        <v>13</v>
      </c>
      <c r="L6" s="84" t="s">
        <v>19</v>
      </c>
      <c r="M6" s="85" t="s">
        <v>20</v>
      </c>
      <c r="N6" s="86" t="s">
        <v>21</v>
      </c>
      <c r="O6" s="89" t="s">
        <v>22</v>
      </c>
      <c r="P6" s="84" t="s">
        <v>13</v>
      </c>
      <c r="Q6" s="90" t="s">
        <v>23</v>
      </c>
      <c r="R6" s="91" t="s">
        <v>24</v>
      </c>
      <c r="S6" s="91" t="s">
        <v>25</v>
      </c>
      <c r="T6" s="92" t="s">
        <v>26</v>
      </c>
      <c r="U6" s="93" t="s">
        <v>27</v>
      </c>
      <c r="V6" s="95"/>
      <c r="W6" s="81"/>
    </row>
    <row r="7" spans="1:23" ht="26.1" customHeight="1">
      <c r="A7" s="77"/>
      <c r="B7" s="80"/>
      <c r="C7" s="81"/>
      <c r="D7" s="81"/>
      <c r="E7" s="81"/>
      <c r="F7" s="81"/>
      <c r="G7" s="82"/>
      <c r="H7" s="81"/>
      <c r="I7" s="81"/>
      <c r="J7" s="83"/>
      <c r="K7" s="81"/>
      <c r="L7" s="84"/>
      <c r="M7" s="85"/>
      <c r="N7" s="87"/>
      <c r="O7" s="89"/>
      <c r="P7" s="84"/>
      <c r="Q7" s="90"/>
      <c r="R7" s="91"/>
      <c r="S7" s="91"/>
      <c r="T7" s="92"/>
      <c r="U7" s="93"/>
      <c r="V7" s="95"/>
      <c r="W7" s="81"/>
    </row>
    <row r="8" spans="1:23" ht="26.1" customHeight="1">
      <c r="A8" s="77"/>
      <c r="B8" s="80"/>
      <c r="C8" s="81"/>
      <c r="D8" s="81"/>
      <c r="E8" s="81"/>
      <c r="F8" s="81"/>
      <c r="G8" s="82"/>
      <c r="H8" s="81"/>
      <c r="I8" s="81"/>
      <c r="J8" s="83"/>
      <c r="K8" s="81"/>
      <c r="L8" s="84"/>
      <c r="M8" s="85"/>
      <c r="N8" s="88"/>
      <c r="O8" s="89"/>
      <c r="P8" s="84"/>
      <c r="Q8" s="90"/>
      <c r="R8" s="91"/>
      <c r="S8" s="91"/>
      <c r="T8" s="92"/>
      <c r="U8" s="93"/>
      <c r="V8" s="95"/>
      <c r="W8" s="81"/>
    </row>
    <row r="9" spans="1:23" ht="20.100000000000001" customHeight="1">
      <c r="A9" s="51">
        <v>1</v>
      </c>
      <c r="B9" s="52" t="s">
        <v>28</v>
      </c>
      <c r="C9" s="34">
        <f>VLOOKUP(B:B,'[1]县（市、区） (2)'!$B$3:$F$13,5,FALSE)</f>
        <v>2628</v>
      </c>
      <c r="D9" s="34">
        <v>10</v>
      </c>
      <c r="E9" s="17">
        <f t="shared" ref="E9:E19" si="0">C9-F9</f>
        <v>2628</v>
      </c>
      <c r="F9" s="17">
        <v>0</v>
      </c>
      <c r="G9" s="16">
        <v>1</v>
      </c>
      <c r="H9" s="17">
        <v>30</v>
      </c>
      <c r="I9" s="17">
        <f t="shared" ref="I9:I20" si="1">E9</f>
        <v>2628</v>
      </c>
      <c r="J9" s="33">
        <f t="shared" ref="J9:J20" si="2">I9/C9</f>
        <v>1</v>
      </c>
      <c r="K9" s="34">
        <v>30</v>
      </c>
      <c r="L9" s="17">
        <f t="shared" ref="L9:L19" si="3">I9-M9-N9</f>
        <v>2528</v>
      </c>
      <c r="M9" s="14">
        <f>VLOOKUP(B:B,'[1]县（市、区） (2)'!$B$3:$L$13,11,FALSE)</f>
        <v>7</v>
      </c>
      <c r="N9" s="14">
        <f>VLOOKUP(B:B,'[1]县（市、区） (2)'!$B$3:$P$13,15,FALSE)</f>
        <v>93</v>
      </c>
      <c r="O9" s="35">
        <f t="shared" ref="O9:O20" si="4">L9/(I9-N9)</f>
        <v>0.99723865877712004</v>
      </c>
      <c r="P9" s="62">
        <v>30</v>
      </c>
      <c r="Q9" s="67">
        <f t="shared" ref="Q9:Q18" si="5">(C9-342)/342*5</f>
        <v>33.421052631578902</v>
      </c>
      <c r="R9" s="43">
        <f t="shared" ref="R9:R19" si="6">L9*0.01</f>
        <v>25.28</v>
      </c>
      <c r="S9" s="68">
        <v>0.9</v>
      </c>
      <c r="T9" s="69">
        <f t="shared" ref="T9:T19" si="7">M9*0.2</f>
        <v>1.4</v>
      </c>
      <c r="U9" s="70">
        <v>0</v>
      </c>
      <c r="V9" s="71">
        <f t="shared" ref="V9:V19" si="8">D9+H9+K9+P9+Q9+R9+S9-T9-U9</f>
        <v>158.20105263157899</v>
      </c>
      <c r="W9" s="20">
        <v>1</v>
      </c>
    </row>
    <row r="10" spans="1:23" ht="20.100000000000001" customHeight="1">
      <c r="A10" s="51">
        <v>2</v>
      </c>
      <c r="B10" s="53" t="s">
        <v>29</v>
      </c>
      <c r="C10" s="34">
        <f>VLOOKUP(B:B,'[1]县（市、区） (2)'!$B$3:$F$13,5,FALSE)</f>
        <v>1742</v>
      </c>
      <c r="D10" s="34">
        <v>10</v>
      </c>
      <c r="E10" s="17">
        <f t="shared" si="0"/>
        <v>1742</v>
      </c>
      <c r="F10" s="17">
        <v>0</v>
      </c>
      <c r="G10" s="16">
        <v>1</v>
      </c>
      <c r="H10" s="17">
        <v>30</v>
      </c>
      <c r="I10" s="17">
        <f t="shared" si="1"/>
        <v>1742</v>
      </c>
      <c r="J10" s="33">
        <f t="shared" si="2"/>
        <v>1</v>
      </c>
      <c r="K10" s="34">
        <v>30</v>
      </c>
      <c r="L10" s="17">
        <f t="shared" si="3"/>
        <v>1673</v>
      </c>
      <c r="M10" s="14">
        <f>VLOOKUP(B:B,'[1]县（市、区） (2)'!$B$3:$L$13,11,FALSE)</f>
        <v>7</v>
      </c>
      <c r="N10" s="14">
        <f>VLOOKUP(B:B,'[1]县（市、区） (2)'!$B$3:$P$13,15,FALSE)</f>
        <v>62</v>
      </c>
      <c r="O10" s="35">
        <f t="shared" si="4"/>
        <v>0.99583333333333302</v>
      </c>
      <c r="P10" s="62">
        <v>30</v>
      </c>
      <c r="Q10" s="67">
        <f t="shared" si="5"/>
        <v>20.467836257309902</v>
      </c>
      <c r="R10" s="43">
        <f t="shared" si="6"/>
        <v>16.73</v>
      </c>
      <c r="S10" s="68">
        <v>0</v>
      </c>
      <c r="T10" s="69">
        <f t="shared" si="7"/>
        <v>1.4</v>
      </c>
      <c r="U10" s="70">
        <v>0</v>
      </c>
      <c r="V10" s="71">
        <f t="shared" si="8"/>
        <v>135.79783625731</v>
      </c>
      <c r="W10" s="20">
        <v>2</v>
      </c>
    </row>
    <row r="11" spans="1:23" ht="20.100000000000001" customHeight="1">
      <c r="A11" s="51">
        <v>3</v>
      </c>
      <c r="B11" s="52" t="s">
        <v>30</v>
      </c>
      <c r="C11" s="34">
        <f>VLOOKUP(B:B,'[1]县（市、区） (2)'!$B$3:$F$13,5,FALSE)</f>
        <v>2035</v>
      </c>
      <c r="D11" s="34">
        <v>10</v>
      </c>
      <c r="E11" s="17">
        <f t="shared" si="0"/>
        <v>2035</v>
      </c>
      <c r="F11" s="17">
        <v>0</v>
      </c>
      <c r="G11" s="16">
        <v>1</v>
      </c>
      <c r="H11" s="17">
        <v>30</v>
      </c>
      <c r="I11" s="17">
        <f t="shared" si="1"/>
        <v>2035</v>
      </c>
      <c r="J11" s="33">
        <f t="shared" si="2"/>
        <v>1</v>
      </c>
      <c r="K11" s="34">
        <v>30</v>
      </c>
      <c r="L11" s="17">
        <f t="shared" si="3"/>
        <v>1931</v>
      </c>
      <c r="M11" s="14">
        <f>VLOOKUP(B:B,'[1]县（市、区） (2)'!$B$3:$L$13,11,FALSE)</f>
        <v>14</v>
      </c>
      <c r="N11" s="14">
        <f>VLOOKUP(B:B,'[1]县（市、区） (2)'!$B$3:$P$13,15,FALSE)</f>
        <v>90</v>
      </c>
      <c r="O11" s="35">
        <f t="shared" si="4"/>
        <v>0.99280205655526998</v>
      </c>
      <c r="P11" s="62">
        <v>30</v>
      </c>
      <c r="Q11" s="67">
        <f t="shared" si="5"/>
        <v>24.751461988304101</v>
      </c>
      <c r="R11" s="43">
        <f t="shared" si="6"/>
        <v>19.309999999999999</v>
      </c>
      <c r="S11" s="68">
        <v>0.3</v>
      </c>
      <c r="T11" s="69">
        <f t="shared" si="7"/>
        <v>2.8</v>
      </c>
      <c r="U11" s="70">
        <v>7</v>
      </c>
      <c r="V11" s="71">
        <f t="shared" si="8"/>
        <v>134.56146198830399</v>
      </c>
      <c r="W11" s="20">
        <v>3</v>
      </c>
    </row>
    <row r="12" spans="1:23" ht="20.100000000000001" customHeight="1">
      <c r="A12" s="51">
        <v>4</v>
      </c>
      <c r="B12" s="54" t="s">
        <v>31</v>
      </c>
      <c r="C12" s="34">
        <f>VLOOKUP(B:B,'[1]县（市、区） (2)'!$B$3:$F$13,5,FALSE)</f>
        <v>1831</v>
      </c>
      <c r="D12" s="34">
        <v>10</v>
      </c>
      <c r="E12" s="17">
        <f t="shared" si="0"/>
        <v>1830</v>
      </c>
      <c r="F12" s="17">
        <v>1</v>
      </c>
      <c r="G12" s="16">
        <v>1</v>
      </c>
      <c r="H12" s="17">
        <v>30</v>
      </c>
      <c r="I12" s="17">
        <f t="shared" si="1"/>
        <v>1830</v>
      </c>
      <c r="J12" s="33">
        <f t="shared" si="2"/>
        <v>0.99945385035499701</v>
      </c>
      <c r="K12" s="34">
        <v>30</v>
      </c>
      <c r="L12" s="17">
        <f t="shared" si="3"/>
        <v>1753</v>
      </c>
      <c r="M12" s="14">
        <f>VLOOKUP(B:B,'[1]县（市、区） (2)'!$B$3:$L$13,11,FALSE)</f>
        <v>2</v>
      </c>
      <c r="N12" s="14">
        <f>VLOOKUP(B:B,'[1]县（市、区） (2)'!$B$3:$P$13,15,FALSE)</f>
        <v>75</v>
      </c>
      <c r="O12" s="35">
        <f t="shared" si="4"/>
        <v>0.99886039886039901</v>
      </c>
      <c r="P12" s="62">
        <v>30</v>
      </c>
      <c r="Q12" s="67">
        <f t="shared" si="5"/>
        <v>21.769005847953199</v>
      </c>
      <c r="R12" s="43">
        <f t="shared" si="6"/>
        <v>17.53</v>
      </c>
      <c r="S12" s="68">
        <v>0.3</v>
      </c>
      <c r="T12" s="69">
        <f t="shared" si="7"/>
        <v>0.4</v>
      </c>
      <c r="U12" s="70">
        <v>6</v>
      </c>
      <c r="V12" s="71">
        <f t="shared" si="8"/>
        <v>133.199005847953</v>
      </c>
      <c r="W12" s="20">
        <v>4</v>
      </c>
    </row>
    <row r="13" spans="1:23" ht="20.100000000000001" customHeight="1">
      <c r="A13" s="51">
        <v>5</v>
      </c>
      <c r="B13" s="52" t="s">
        <v>32</v>
      </c>
      <c r="C13" s="34">
        <f>VLOOKUP(B:B,'[1]县（市、区） (2)'!$B$3:$F$13,5,FALSE)</f>
        <v>1156</v>
      </c>
      <c r="D13" s="34">
        <v>9</v>
      </c>
      <c r="E13" s="17">
        <f t="shared" si="0"/>
        <v>1156</v>
      </c>
      <c r="F13" s="17">
        <v>0</v>
      </c>
      <c r="G13" s="16">
        <v>1</v>
      </c>
      <c r="H13" s="17">
        <v>30</v>
      </c>
      <c r="I13" s="17">
        <f t="shared" si="1"/>
        <v>1156</v>
      </c>
      <c r="J13" s="33">
        <f t="shared" si="2"/>
        <v>1</v>
      </c>
      <c r="K13" s="34">
        <v>30</v>
      </c>
      <c r="L13" s="17">
        <f t="shared" si="3"/>
        <v>1099</v>
      </c>
      <c r="M13" s="14">
        <f>VLOOKUP(B:B,'[1]县（市、区） (2)'!$B$3:$L$13,11,FALSE)</f>
        <v>4</v>
      </c>
      <c r="N13" s="14">
        <f>VLOOKUP(B:B,'[1]县（市、区） (2)'!$B$3:$P$13,15,FALSE)</f>
        <v>53</v>
      </c>
      <c r="O13" s="35">
        <f t="shared" si="4"/>
        <v>0.99637352674524005</v>
      </c>
      <c r="P13" s="63">
        <v>30</v>
      </c>
      <c r="Q13" s="67">
        <f t="shared" si="5"/>
        <v>11.900584795321601</v>
      </c>
      <c r="R13" s="43">
        <f t="shared" si="6"/>
        <v>10.99</v>
      </c>
      <c r="S13" s="68">
        <v>0.6</v>
      </c>
      <c r="T13" s="69">
        <f t="shared" si="7"/>
        <v>0.8</v>
      </c>
      <c r="U13" s="70">
        <v>1</v>
      </c>
      <c r="V13" s="71">
        <f t="shared" si="8"/>
        <v>120.690584795322</v>
      </c>
      <c r="W13" s="20">
        <v>5</v>
      </c>
    </row>
    <row r="14" spans="1:23" ht="20.100000000000001" customHeight="1">
      <c r="A14" s="51">
        <v>6</v>
      </c>
      <c r="B14" s="52" t="s">
        <v>33</v>
      </c>
      <c r="C14" s="34">
        <f>VLOOKUP(B:B,'[1]县（市、区） (2)'!$B$3:$F$13,5,FALSE)</f>
        <v>1109</v>
      </c>
      <c r="D14" s="34">
        <v>8.5</v>
      </c>
      <c r="E14" s="17">
        <f t="shared" si="0"/>
        <v>1109</v>
      </c>
      <c r="F14" s="17">
        <v>0</v>
      </c>
      <c r="G14" s="16">
        <v>1</v>
      </c>
      <c r="H14" s="17">
        <v>30</v>
      </c>
      <c r="I14" s="17">
        <f t="shared" si="1"/>
        <v>1109</v>
      </c>
      <c r="J14" s="33">
        <f t="shared" si="2"/>
        <v>1</v>
      </c>
      <c r="K14" s="17">
        <v>30</v>
      </c>
      <c r="L14" s="17">
        <f t="shared" si="3"/>
        <v>1037</v>
      </c>
      <c r="M14" s="14">
        <f>VLOOKUP(B:B,'[1]县（市、区） (2)'!$B$3:$L$13,11,FALSE)</f>
        <v>7</v>
      </c>
      <c r="N14" s="14">
        <f>VLOOKUP(B:B,'[1]县（市、区） (2)'!$B$3:$P$13,15,FALSE)</f>
        <v>65</v>
      </c>
      <c r="O14" s="35">
        <f t="shared" si="4"/>
        <v>0.99329501915708796</v>
      </c>
      <c r="P14" s="63">
        <v>30</v>
      </c>
      <c r="Q14" s="67">
        <f t="shared" si="5"/>
        <v>11.213450292397701</v>
      </c>
      <c r="R14" s="43">
        <f t="shared" si="6"/>
        <v>10.37</v>
      </c>
      <c r="S14" s="68">
        <v>0.3</v>
      </c>
      <c r="T14" s="69">
        <f t="shared" si="7"/>
        <v>1.4</v>
      </c>
      <c r="U14" s="70">
        <v>0</v>
      </c>
      <c r="V14" s="71">
        <f t="shared" si="8"/>
        <v>118.983450292398</v>
      </c>
      <c r="W14" s="20">
        <v>6</v>
      </c>
    </row>
    <row r="15" spans="1:23" ht="20.100000000000001" customHeight="1">
      <c r="A15" s="51">
        <v>7</v>
      </c>
      <c r="B15" s="53" t="s">
        <v>34</v>
      </c>
      <c r="C15" s="34">
        <f>VLOOKUP(B:B,'[1]县（市、区） (2)'!$B$3:$F$13,5,FALSE)</f>
        <v>1037</v>
      </c>
      <c r="D15" s="34">
        <v>8</v>
      </c>
      <c r="E15" s="17">
        <f t="shared" si="0"/>
        <v>1029</v>
      </c>
      <c r="F15" s="17">
        <v>8</v>
      </c>
      <c r="G15" s="16">
        <v>1</v>
      </c>
      <c r="H15" s="17">
        <v>30</v>
      </c>
      <c r="I15" s="17">
        <f t="shared" si="1"/>
        <v>1029</v>
      </c>
      <c r="J15" s="33">
        <f t="shared" si="2"/>
        <v>0.99228543876566999</v>
      </c>
      <c r="K15" s="34">
        <v>30</v>
      </c>
      <c r="L15" s="17">
        <f t="shared" si="3"/>
        <v>992</v>
      </c>
      <c r="M15" s="14">
        <f>VLOOKUP(B:B,'[1]县（市、区） (2)'!$B$3:$L$13,11,FALSE)</f>
        <v>1</v>
      </c>
      <c r="N15" s="14">
        <f>VLOOKUP(B:B,'[1]县（市、区） (2)'!$B$3:$P$13,15,FALSE)</f>
        <v>36</v>
      </c>
      <c r="O15" s="35">
        <f t="shared" si="4"/>
        <v>0.99899295065458205</v>
      </c>
      <c r="P15" s="62">
        <v>30</v>
      </c>
      <c r="Q15" s="67">
        <f t="shared" si="5"/>
        <v>10.160818713450301</v>
      </c>
      <c r="R15" s="43">
        <f t="shared" si="6"/>
        <v>9.92</v>
      </c>
      <c r="S15" s="68">
        <v>1.5</v>
      </c>
      <c r="T15" s="69">
        <f t="shared" si="7"/>
        <v>0.2</v>
      </c>
      <c r="U15" s="70">
        <v>8</v>
      </c>
      <c r="V15" s="71">
        <f t="shared" si="8"/>
        <v>111.38081871345</v>
      </c>
      <c r="W15" s="20">
        <v>7</v>
      </c>
    </row>
    <row r="16" spans="1:23" ht="20.100000000000001" customHeight="1">
      <c r="A16" s="51">
        <v>8</v>
      </c>
      <c r="B16" s="55" t="s">
        <v>35</v>
      </c>
      <c r="C16" s="34">
        <f>VLOOKUP(B:B,'[1]县（市、区） (2)'!$B$3:$F$13,5,FALSE)</f>
        <v>746</v>
      </c>
      <c r="D16" s="34">
        <v>6</v>
      </c>
      <c r="E16" s="17">
        <f t="shared" si="0"/>
        <v>746</v>
      </c>
      <c r="F16" s="17">
        <v>0</v>
      </c>
      <c r="G16" s="16">
        <v>1</v>
      </c>
      <c r="H16" s="17">
        <v>30</v>
      </c>
      <c r="I16" s="17">
        <f t="shared" si="1"/>
        <v>746</v>
      </c>
      <c r="J16" s="33">
        <f t="shared" si="2"/>
        <v>1</v>
      </c>
      <c r="K16" s="34">
        <v>30</v>
      </c>
      <c r="L16" s="17">
        <f t="shared" si="3"/>
        <v>690</v>
      </c>
      <c r="M16" s="14">
        <f>VLOOKUP(B:B,'[1]县（市、区） (2)'!$B$3:$L$13,11,FALSE)</f>
        <v>7</v>
      </c>
      <c r="N16" s="14">
        <f>VLOOKUP(B:B,'[1]县（市、区） (2)'!$B$3:$P$13,15,FALSE)</f>
        <v>49</v>
      </c>
      <c r="O16" s="35">
        <f t="shared" si="4"/>
        <v>0.98995695839311304</v>
      </c>
      <c r="P16" s="63">
        <v>30</v>
      </c>
      <c r="Q16" s="67">
        <f t="shared" si="5"/>
        <v>5.9064327485380099</v>
      </c>
      <c r="R16" s="43">
        <f t="shared" si="6"/>
        <v>6.9</v>
      </c>
      <c r="S16" s="68">
        <v>0.3</v>
      </c>
      <c r="T16" s="69">
        <f t="shared" si="7"/>
        <v>1.4</v>
      </c>
      <c r="U16" s="70">
        <v>3</v>
      </c>
      <c r="V16" s="71">
        <f t="shared" si="8"/>
        <v>104.70643274853801</v>
      </c>
      <c r="W16" s="20">
        <v>8</v>
      </c>
    </row>
    <row r="17" spans="1:23" ht="20.100000000000001" customHeight="1">
      <c r="A17" s="51">
        <v>9</v>
      </c>
      <c r="B17" s="55" t="s">
        <v>36</v>
      </c>
      <c r="C17" s="34">
        <v>580</v>
      </c>
      <c r="D17" s="34">
        <v>4.5</v>
      </c>
      <c r="E17" s="17">
        <f t="shared" si="0"/>
        <v>580</v>
      </c>
      <c r="F17" s="17">
        <v>0</v>
      </c>
      <c r="G17" s="16">
        <v>1</v>
      </c>
      <c r="H17" s="17">
        <v>30</v>
      </c>
      <c r="I17" s="17">
        <f t="shared" si="1"/>
        <v>580</v>
      </c>
      <c r="J17" s="33">
        <f t="shared" si="2"/>
        <v>1</v>
      </c>
      <c r="K17" s="34">
        <v>30</v>
      </c>
      <c r="L17" s="17">
        <f t="shared" si="3"/>
        <v>568</v>
      </c>
      <c r="M17" s="14">
        <f>VLOOKUP(B:B,'[1]县（市、区） (2)'!$B$3:$L$13,11,FALSE)</f>
        <v>0</v>
      </c>
      <c r="N17" s="14">
        <v>12</v>
      </c>
      <c r="O17" s="35">
        <f t="shared" si="4"/>
        <v>1</v>
      </c>
      <c r="P17" s="62">
        <v>30</v>
      </c>
      <c r="Q17" s="67">
        <f t="shared" si="5"/>
        <v>3.4795321637426899</v>
      </c>
      <c r="R17" s="43">
        <f t="shared" si="6"/>
        <v>5.68</v>
      </c>
      <c r="S17" s="68">
        <v>0.6</v>
      </c>
      <c r="T17" s="69">
        <f t="shared" si="7"/>
        <v>0</v>
      </c>
      <c r="U17" s="70">
        <v>0</v>
      </c>
      <c r="V17" s="71">
        <f t="shared" si="8"/>
        <v>104.259532163743</v>
      </c>
      <c r="W17" s="20">
        <v>9</v>
      </c>
    </row>
    <row r="18" spans="1:23" ht="20.100000000000001" customHeight="1">
      <c r="A18" s="51">
        <v>10</v>
      </c>
      <c r="B18" s="55" t="s">
        <v>37</v>
      </c>
      <c r="C18" s="34">
        <f>VLOOKUP(B:B,'[1]县（市、区） (2)'!$B$3:$F$13,5,FALSE)</f>
        <v>1576</v>
      </c>
      <c r="D18" s="34">
        <v>10</v>
      </c>
      <c r="E18" s="17">
        <f t="shared" si="0"/>
        <v>1576</v>
      </c>
      <c r="F18" s="17">
        <v>0</v>
      </c>
      <c r="G18" s="16">
        <v>1</v>
      </c>
      <c r="H18" s="17">
        <v>30</v>
      </c>
      <c r="I18" s="17">
        <f t="shared" si="1"/>
        <v>1576</v>
      </c>
      <c r="J18" s="33">
        <f t="shared" si="2"/>
        <v>1</v>
      </c>
      <c r="K18" s="34">
        <v>29</v>
      </c>
      <c r="L18" s="17">
        <f t="shared" si="3"/>
        <v>1503</v>
      </c>
      <c r="M18" s="14">
        <f>VLOOKUP(B:B,'[1]县（市、区） (2)'!$B$3:$L$13,11,FALSE)</f>
        <v>5</v>
      </c>
      <c r="N18" s="14">
        <f>VLOOKUP(B:B,'[1]县（市、区） (2)'!$B$3:$P$13,15,FALSE)</f>
        <v>68</v>
      </c>
      <c r="O18" s="35">
        <f t="shared" si="4"/>
        <v>0.99668435013262602</v>
      </c>
      <c r="P18" s="62">
        <v>30</v>
      </c>
      <c r="Q18" s="67">
        <f t="shared" si="5"/>
        <v>18.0409356725146</v>
      </c>
      <c r="R18" s="43">
        <f t="shared" si="6"/>
        <v>15.03</v>
      </c>
      <c r="S18" s="68">
        <v>3</v>
      </c>
      <c r="T18" s="69">
        <f t="shared" si="7"/>
        <v>1</v>
      </c>
      <c r="U18" s="70">
        <v>30</v>
      </c>
      <c r="V18" s="71">
        <f t="shared" si="8"/>
        <v>104.07093567251501</v>
      </c>
      <c r="W18" s="20">
        <v>10</v>
      </c>
    </row>
    <row r="19" spans="1:23" ht="33.950000000000003" customHeight="1">
      <c r="A19" s="51">
        <v>11</v>
      </c>
      <c r="B19" s="56" t="s">
        <v>38</v>
      </c>
      <c r="C19" s="34">
        <f>VLOOKUP(B:B,'[1]县（市、区） (2)'!$B$3:$F$13,5,FALSE)</f>
        <v>21</v>
      </c>
      <c r="D19" s="34">
        <v>1</v>
      </c>
      <c r="E19" s="17">
        <f t="shared" si="0"/>
        <v>21</v>
      </c>
      <c r="F19" s="17">
        <v>0</v>
      </c>
      <c r="G19" s="16">
        <v>1</v>
      </c>
      <c r="H19" s="57">
        <v>30</v>
      </c>
      <c r="I19" s="17">
        <f t="shared" si="1"/>
        <v>21</v>
      </c>
      <c r="J19" s="33">
        <f t="shared" si="2"/>
        <v>1</v>
      </c>
      <c r="K19" s="64">
        <v>25</v>
      </c>
      <c r="L19" s="17">
        <f t="shared" si="3"/>
        <v>18</v>
      </c>
      <c r="M19" s="14">
        <f>VLOOKUP(B:B,'[1]县（市、区） (2)'!$B$3:$L$13,11,FALSE)</f>
        <v>0</v>
      </c>
      <c r="N19" s="14">
        <f>VLOOKUP(B:B,'[1]县（市、区） (2)'!$B$3:$P$13,15,FALSE)</f>
        <v>3</v>
      </c>
      <c r="O19" s="35">
        <f t="shared" si="4"/>
        <v>1</v>
      </c>
      <c r="P19" s="65">
        <v>30</v>
      </c>
      <c r="Q19" s="67">
        <v>0</v>
      </c>
      <c r="R19" s="43">
        <f t="shared" si="6"/>
        <v>0.18</v>
      </c>
      <c r="S19" s="68">
        <v>0</v>
      </c>
      <c r="T19" s="69">
        <f t="shared" si="7"/>
        <v>0</v>
      </c>
      <c r="U19" s="70">
        <v>0</v>
      </c>
      <c r="V19" s="71">
        <f t="shared" si="8"/>
        <v>86.18</v>
      </c>
      <c r="W19" s="20"/>
    </row>
    <row r="20" spans="1:23" ht="20.100000000000001" customHeight="1">
      <c r="A20" s="25"/>
      <c r="B20" s="58" t="s">
        <v>39</v>
      </c>
      <c r="C20" s="25">
        <f>SUM(C9:C19)</f>
        <v>14461</v>
      </c>
      <c r="D20" s="25"/>
      <c r="E20" s="25">
        <f>SUM(E9:E19)</f>
        <v>14452</v>
      </c>
      <c r="F20" s="25">
        <f>SUM(F9:F19)</f>
        <v>9</v>
      </c>
      <c r="G20" s="16">
        <v>1</v>
      </c>
      <c r="H20" s="59"/>
      <c r="I20" s="17">
        <f t="shared" si="1"/>
        <v>14452</v>
      </c>
      <c r="J20" s="33">
        <f t="shared" si="2"/>
        <v>0.99937763640135502</v>
      </c>
      <c r="K20" s="59"/>
      <c r="L20" s="17">
        <f>SUM(L9:L19)</f>
        <v>13792</v>
      </c>
      <c r="M20" s="17">
        <f>SUM(M9:M19)</f>
        <v>54</v>
      </c>
      <c r="N20" s="17">
        <f>SUM(N9:N19)</f>
        <v>606</v>
      </c>
      <c r="O20" s="35">
        <f t="shared" si="4"/>
        <v>0.996099956666185</v>
      </c>
      <c r="P20" s="59"/>
      <c r="Q20" s="67">
        <f>SUM(Q9:Q19)</f>
        <v>161.111111111111</v>
      </c>
      <c r="R20" s="67">
        <f>SUM(R9:R19)</f>
        <v>137.91999999999999</v>
      </c>
      <c r="S20" s="67">
        <f>SUM(S9:S19)</f>
        <v>7.8</v>
      </c>
      <c r="T20" s="67">
        <f>SUM(T9:T19)</f>
        <v>10.8</v>
      </c>
      <c r="U20" s="72">
        <f>SUM(U9:U19)</f>
        <v>55</v>
      </c>
      <c r="V20" s="43"/>
      <c r="W20" s="44"/>
    </row>
    <row r="21" spans="1:23" ht="12.95" customHeight="1">
      <c r="B21" s="60"/>
      <c r="C21" s="3"/>
      <c r="D21" s="3"/>
      <c r="E21" s="3"/>
      <c r="F21" s="3"/>
      <c r="G21" s="61"/>
      <c r="H21" s="3"/>
      <c r="I21" s="3"/>
      <c r="J21" s="66"/>
      <c r="K21" s="3"/>
      <c r="L21" s="3"/>
      <c r="M21" s="3"/>
      <c r="N21" s="3"/>
      <c r="O21" s="66"/>
      <c r="P21" s="3"/>
      <c r="Q21" s="73"/>
      <c r="R21" s="73"/>
      <c r="S21" s="74"/>
      <c r="T21" s="73"/>
      <c r="U21" s="7"/>
      <c r="V21" s="73"/>
    </row>
    <row r="22" spans="1:23" ht="20.100000000000001" customHeight="1">
      <c r="B22" s="138" t="s">
        <v>40</v>
      </c>
      <c r="C22" s="138"/>
      <c r="D22" s="138"/>
      <c r="E22" s="138"/>
      <c r="F22" s="138"/>
      <c r="G22" s="139"/>
      <c r="H22" s="138"/>
      <c r="I22" s="138"/>
      <c r="J22" s="140"/>
      <c r="K22" s="138"/>
      <c r="L22" s="138"/>
      <c r="M22" s="138"/>
      <c r="N22" s="138"/>
      <c r="O22" s="140"/>
      <c r="P22" s="138"/>
      <c r="Q22" s="141"/>
      <c r="R22" s="142"/>
      <c r="S22" s="142"/>
      <c r="T22" s="142"/>
      <c r="U22" s="143"/>
      <c r="V22" s="138"/>
      <c r="W22" s="144"/>
    </row>
    <row r="23" spans="1:23" ht="20.100000000000001" customHeight="1">
      <c r="B23" s="138"/>
      <c r="C23" s="138"/>
      <c r="D23" s="138"/>
      <c r="E23" s="138"/>
      <c r="F23" s="138"/>
      <c r="G23" s="139"/>
      <c r="H23" s="138"/>
      <c r="I23" s="138"/>
      <c r="J23" s="140"/>
      <c r="K23" s="138"/>
      <c r="L23" s="138"/>
      <c r="M23" s="138"/>
      <c r="N23" s="138"/>
      <c r="O23" s="140"/>
      <c r="P23" s="138"/>
      <c r="Q23" s="141"/>
      <c r="R23" s="142"/>
      <c r="S23" s="142"/>
      <c r="T23" s="142"/>
      <c r="U23" s="143"/>
      <c r="V23" s="138"/>
      <c r="W23" s="144"/>
    </row>
    <row r="24" spans="1:23" ht="20.100000000000001" customHeight="1">
      <c r="B24" s="138"/>
      <c r="C24" s="138"/>
      <c r="D24" s="138"/>
      <c r="E24" s="138"/>
      <c r="F24" s="138"/>
      <c r="G24" s="139"/>
      <c r="H24" s="138"/>
      <c r="I24" s="138"/>
      <c r="J24" s="140"/>
      <c r="K24" s="138"/>
      <c r="L24" s="138"/>
      <c r="M24" s="138"/>
      <c r="N24" s="138"/>
      <c r="O24" s="140"/>
      <c r="P24" s="138"/>
      <c r="Q24" s="141"/>
      <c r="R24" s="142"/>
      <c r="S24" s="142"/>
      <c r="T24" s="142"/>
      <c r="U24" s="143"/>
      <c r="V24" s="138"/>
      <c r="W24" s="144"/>
    </row>
    <row r="25" spans="1:23" ht="20.100000000000001" hidden="1" customHeight="1">
      <c r="B25" s="138"/>
      <c r="C25" s="138"/>
      <c r="D25" s="138"/>
      <c r="E25" s="138"/>
      <c r="F25" s="138"/>
      <c r="G25" s="139"/>
      <c r="H25" s="138"/>
      <c r="I25" s="138"/>
      <c r="J25" s="140"/>
      <c r="K25" s="138"/>
      <c r="L25" s="138"/>
      <c r="M25" s="138"/>
      <c r="N25" s="138"/>
      <c r="O25" s="140"/>
      <c r="P25" s="138"/>
      <c r="Q25" s="141"/>
      <c r="R25" s="142"/>
      <c r="S25" s="142"/>
      <c r="T25" s="142"/>
      <c r="U25" s="143"/>
      <c r="V25" s="138"/>
      <c r="W25" s="144"/>
    </row>
    <row r="26" spans="1:23">
      <c r="B26" s="138"/>
      <c r="C26" s="138"/>
      <c r="D26" s="138"/>
      <c r="E26" s="138"/>
      <c r="F26" s="138"/>
      <c r="G26" s="139"/>
      <c r="H26" s="138"/>
      <c r="I26" s="138"/>
      <c r="J26" s="140"/>
      <c r="K26" s="138"/>
      <c r="L26" s="138"/>
      <c r="M26" s="138"/>
      <c r="N26" s="138"/>
      <c r="O26" s="140"/>
      <c r="P26" s="138"/>
      <c r="Q26" s="141"/>
      <c r="R26" s="142"/>
      <c r="S26" s="142"/>
      <c r="T26" s="142"/>
      <c r="U26" s="143"/>
      <c r="V26" s="138"/>
      <c r="W26" s="144"/>
    </row>
  </sheetData>
  <sortState ref="A5:W18">
    <sortCondition descending="1" ref="V5:V18"/>
  </sortState>
  <mergeCells count="32">
    <mergeCell ref="B22:W26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O6:O8"/>
    <mergeCell ref="P6:P8"/>
    <mergeCell ref="Q6:Q8"/>
    <mergeCell ref="R6:R8"/>
    <mergeCell ref="S6:S8"/>
    <mergeCell ref="J6:J8"/>
    <mergeCell ref="K6:K8"/>
    <mergeCell ref="L6:L8"/>
    <mergeCell ref="M6:M8"/>
    <mergeCell ref="N6:N8"/>
    <mergeCell ref="E6:E8"/>
    <mergeCell ref="F6:F8"/>
    <mergeCell ref="G6:G8"/>
    <mergeCell ref="H6:H8"/>
    <mergeCell ref="I6:I8"/>
    <mergeCell ref="A1:B1"/>
    <mergeCell ref="A4:A8"/>
    <mergeCell ref="B4:B8"/>
    <mergeCell ref="C6:C8"/>
    <mergeCell ref="D6:D8"/>
  </mergeCells>
  <phoneticPr fontId="8" type="noConversion"/>
  <pageMargins left="0" right="0" top="0.35" bottom="0.20069444444444401" header="0.59027777777777801" footer="0.23958333333333301"/>
  <pageSetup paperSize="9" firstPageNumber="7" orientation="landscape" useFirstPageNumber="1" verticalDpi="300"/>
  <headerFooter scaleWithDoc="0" alignWithMargins="0">
    <oddFooter>&amp;C&amp;"宋体"&amp;12- 8 -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Y66"/>
  <sheetViews>
    <sheetView workbookViewId="0">
      <pane xSplit="2" ySplit="8" topLeftCell="C9" activePane="bottomRight" state="frozen"/>
      <selection pane="topRight"/>
      <selection pane="bottomLeft"/>
      <selection pane="bottomRight" sqref="A1:XFD1"/>
    </sheetView>
  </sheetViews>
  <sheetFormatPr defaultColWidth="9" defaultRowHeight="14.25"/>
  <cols>
    <col min="1" max="1" width="2.875" style="4" customWidth="1"/>
    <col min="2" max="2" width="23.625" style="1" customWidth="1"/>
    <col min="3" max="3" width="5.125" customWidth="1"/>
    <col min="4" max="4" width="4.625" customWidth="1"/>
    <col min="5" max="5" width="4.75" customWidth="1"/>
    <col min="6" max="6" width="3.625" customWidth="1"/>
    <col min="7" max="7" width="5.625" style="5" customWidth="1"/>
    <col min="8" max="8" width="3.625" customWidth="1"/>
    <col min="9" max="9" width="5.125" customWidth="1"/>
    <col min="10" max="10" width="7.125" style="6" customWidth="1"/>
    <col min="11" max="11" width="3.625" customWidth="1"/>
    <col min="12" max="12" width="4.625" customWidth="1"/>
    <col min="13" max="14" width="4.625" style="7" customWidth="1"/>
    <col min="15" max="15" width="6.625" style="6" customWidth="1"/>
    <col min="16" max="16" width="3.625" customWidth="1"/>
    <col min="17" max="17" width="6.375" customWidth="1"/>
    <col min="18" max="18" width="5.375" style="3" customWidth="1"/>
    <col min="19" max="19" width="5.375" style="8" customWidth="1"/>
    <col min="20" max="20" width="5.375" style="9" customWidth="1"/>
    <col min="21" max="21" width="4.125" style="10" customWidth="1"/>
    <col min="22" max="22" width="6.625" customWidth="1"/>
    <col min="23" max="23" width="4.125" customWidth="1"/>
  </cols>
  <sheetData>
    <row r="1" spans="1:25">
      <c r="A1" s="75" t="s">
        <v>41</v>
      </c>
      <c r="B1" s="76"/>
    </row>
    <row r="2" spans="1:25" ht="18" customHeight="1">
      <c r="A2" s="156" t="s">
        <v>42</v>
      </c>
      <c r="B2" s="157"/>
      <c r="C2" s="158"/>
      <c r="D2" s="158"/>
      <c r="E2" s="158"/>
      <c r="F2" s="158"/>
      <c r="G2" s="159"/>
      <c r="H2" s="158"/>
      <c r="I2" s="158"/>
      <c r="J2" s="160"/>
      <c r="K2" s="158"/>
      <c r="L2" s="158"/>
      <c r="M2" s="161"/>
      <c r="N2" s="161"/>
      <c r="O2" s="160"/>
      <c r="P2" s="158"/>
      <c r="Q2" s="158"/>
      <c r="R2" s="158"/>
      <c r="S2" s="162"/>
      <c r="T2" s="163"/>
      <c r="U2" s="161"/>
      <c r="V2" s="158"/>
      <c r="W2" s="158"/>
    </row>
    <row r="3" spans="1:25" ht="18" customHeight="1">
      <c r="A3" s="158"/>
      <c r="B3" s="157"/>
      <c r="C3" s="158"/>
      <c r="D3" s="158"/>
      <c r="E3" s="158"/>
      <c r="F3" s="158"/>
      <c r="G3" s="159"/>
      <c r="H3" s="158"/>
      <c r="I3" s="158"/>
      <c r="J3" s="160"/>
      <c r="K3" s="158"/>
      <c r="L3" s="158"/>
      <c r="M3" s="161"/>
      <c r="N3" s="161"/>
      <c r="O3" s="160"/>
      <c r="P3" s="158"/>
      <c r="Q3" s="158"/>
      <c r="R3" s="158"/>
      <c r="S3" s="162"/>
      <c r="T3" s="163"/>
      <c r="U3" s="161"/>
      <c r="V3" s="158"/>
      <c r="W3" s="158"/>
    </row>
    <row r="4" spans="1:25" ht="18" customHeight="1">
      <c r="A4" s="145" t="s">
        <v>2</v>
      </c>
      <c r="B4" s="146" t="s">
        <v>3</v>
      </c>
      <c r="C4" s="164" t="s">
        <v>4</v>
      </c>
      <c r="D4" s="164"/>
      <c r="E4" s="129" t="s">
        <v>5</v>
      </c>
      <c r="F4" s="129"/>
      <c r="G4" s="166"/>
      <c r="H4" s="129"/>
      <c r="I4" s="129" t="s">
        <v>6</v>
      </c>
      <c r="J4" s="130"/>
      <c r="K4" s="129"/>
      <c r="L4" s="129" t="s">
        <v>7</v>
      </c>
      <c r="M4" s="167"/>
      <c r="N4" s="167"/>
      <c r="O4" s="129"/>
      <c r="P4" s="129"/>
      <c r="Q4" s="168" t="s">
        <v>8</v>
      </c>
      <c r="R4" s="168"/>
      <c r="S4" s="168"/>
      <c r="T4" s="168" t="s">
        <v>9</v>
      </c>
      <c r="U4" s="167"/>
      <c r="V4" s="153" t="s">
        <v>10</v>
      </c>
      <c r="W4" s="155" t="s">
        <v>11</v>
      </c>
    </row>
    <row r="5" spans="1:25" ht="18" customHeight="1">
      <c r="A5" s="145"/>
      <c r="B5" s="147"/>
      <c r="C5" s="165"/>
      <c r="D5" s="165"/>
      <c r="E5" s="129"/>
      <c r="F5" s="129"/>
      <c r="G5" s="166"/>
      <c r="H5" s="129"/>
      <c r="I5" s="129"/>
      <c r="J5" s="130"/>
      <c r="K5" s="129"/>
      <c r="L5" s="129"/>
      <c r="M5" s="167"/>
      <c r="N5" s="167"/>
      <c r="O5" s="129"/>
      <c r="P5" s="129"/>
      <c r="Q5" s="168"/>
      <c r="R5" s="168"/>
      <c r="S5" s="168"/>
      <c r="T5" s="168"/>
      <c r="U5" s="167"/>
      <c r="V5" s="154"/>
      <c r="W5" s="89"/>
    </row>
    <row r="6" spans="1:25" ht="26.1" customHeight="1">
      <c r="A6" s="145"/>
      <c r="B6" s="147"/>
      <c r="C6" s="89" t="s">
        <v>12</v>
      </c>
      <c r="D6" s="84" t="s">
        <v>13</v>
      </c>
      <c r="E6" s="81" t="s">
        <v>14</v>
      </c>
      <c r="F6" s="81" t="s">
        <v>15</v>
      </c>
      <c r="G6" s="82" t="s">
        <v>16</v>
      </c>
      <c r="H6" s="81" t="s">
        <v>13</v>
      </c>
      <c r="I6" s="81" t="s">
        <v>17</v>
      </c>
      <c r="J6" s="83" t="s">
        <v>18</v>
      </c>
      <c r="K6" s="81" t="s">
        <v>13</v>
      </c>
      <c r="L6" s="84" t="s">
        <v>19</v>
      </c>
      <c r="M6" s="148" t="s">
        <v>20</v>
      </c>
      <c r="N6" s="149" t="s">
        <v>21</v>
      </c>
      <c r="O6" s="81" t="s">
        <v>22</v>
      </c>
      <c r="P6" s="81" t="s">
        <v>13</v>
      </c>
      <c r="Q6" s="91" t="s">
        <v>23</v>
      </c>
      <c r="R6" s="91" t="s">
        <v>24</v>
      </c>
      <c r="S6" s="91" t="s">
        <v>25</v>
      </c>
      <c r="T6" s="91" t="s">
        <v>26</v>
      </c>
      <c r="U6" s="152" t="s">
        <v>27</v>
      </c>
      <c r="V6" s="154"/>
      <c r="W6" s="89"/>
    </row>
    <row r="7" spans="1:25" ht="26.1" customHeight="1">
      <c r="A7" s="145"/>
      <c r="B7" s="147"/>
      <c r="C7" s="89"/>
      <c r="D7" s="84"/>
      <c r="E7" s="81"/>
      <c r="F7" s="81"/>
      <c r="G7" s="82"/>
      <c r="H7" s="81"/>
      <c r="I7" s="81"/>
      <c r="J7" s="83"/>
      <c r="K7" s="81"/>
      <c r="L7" s="84"/>
      <c r="M7" s="148"/>
      <c r="N7" s="150"/>
      <c r="O7" s="81"/>
      <c r="P7" s="81"/>
      <c r="Q7" s="91"/>
      <c r="R7" s="91"/>
      <c r="S7" s="91"/>
      <c r="T7" s="91"/>
      <c r="U7" s="152"/>
      <c r="V7" s="154"/>
      <c r="W7" s="89"/>
    </row>
    <row r="8" spans="1:25" ht="26.1" customHeight="1">
      <c r="A8" s="145"/>
      <c r="B8" s="147"/>
      <c r="C8" s="89"/>
      <c r="D8" s="84"/>
      <c r="E8" s="81"/>
      <c r="F8" s="81"/>
      <c r="G8" s="82"/>
      <c r="H8" s="81"/>
      <c r="I8" s="81"/>
      <c r="J8" s="83"/>
      <c r="K8" s="81"/>
      <c r="L8" s="84"/>
      <c r="M8" s="148"/>
      <c r="N8" s="151"/>
      <c r="O8" s="81"/>
      <c r="P8" s="81"/>
      <c r="Q8" s="91"/>
      <c r="R8" s="91"/>
      <c r="S8" s="91"/>
      <c r="T8" s="91"/>
      <c r="U8" s="152"/>
      <c r="V8" s="94"/>
      <c r="W8" s="89"/>
    </row>
    <row r="9" spans="1:25" ht="21.95" customHeight="1">
      <c r="A9" s="11">
        <v>1</v>
      </c>
      <c r="B9" s="12" t="s">
        <v>43</v>
      </c>
      <c r="C9" s="13">
        <v>1065</v>
      </c>
      <c r="D9" s="14">
        <v>10</v>
      </c>
      <c r="E9" s="14">
        <f t="shared" ref="E9:E56" si="0">C9-F9</f>
        <v>1065</v>
      </c>
      <c r="F9" s="14">
        <v>0</v>
      </c>
      <c r="G9" s="15">
        <v>1</v>
      </c>
      <c r="H9" s="14">
        <v>30</v>
      </c>
      <c r="I9" s="14">
        <f t="shared" ref="I9:I56" si="1">E9</f>
        <v>1065</v>
      </c>
      <c r="J9" s="29">
        <f t="shared" ref="J9:J56" si="2">I9/C9</f>
        <v>1</v>
      </c>
      <c r="K9" s="14">
        <v>30</v>
      </c>
      <c r="L9" s="14">
        <f t="shared" ref="L9:L56" si="3">I9-M9-N9</f>
        <v>1017</v>
      </c>
      <c r="M9" s="30">
        <v>1</v>
      </c>
      <c r="N9" s="31">
        <v>47</v>
      </c>
      <c r="O9" s="32">
        <f t="shared" ref="O9:O56" si="4">L9/(I9-N9)</f>
        <v>0.99901768172887995</v>
      </c>
      <c r="P9" s="14">
        <v>30</v>
      </c>
      <c r="Q9" s="39">
        <f>(C9-342)/342*5</f>
        <v>10.5701754385965</v>
      </c>
      <c r="R9" s="39">
        <f t="shared" ref="R9:R56" si="5">L9*0.01</f>
        <v>10.17</v>
      </c>
      <c r="S9" s="39">
        <v>0.6</v>
      </c>
      <c r="T9" s="40">
        <f t="shared" ref="T9:T56" si="6">M9*0.2</f>
        <v>0.2</v>
      </c>
      <c r="U9" s="41">
        <v>1</v>
      </c>
      <c r="V9" s="39">
        <f t="shared" ref="V9:V56" si="7">D9+H9+K9+P9+Q9+R9+S9-T9-U9</f>
        <v>120.140175438596</v>
      </c>
      <c r="W9" s="34">
        <v>1</v>
      </c>
    </row>
    <row r="10" spans="1:25" ht="21.95" customHeight="1">
      <c r="A10" s="11">
        <v>2</v>
      </c>
      <c r="B10" s="12" t="s">
        <v>44</v>
      </c>
      <c r="C10" s="13">
        <v>549</v>
      </c>
      <c r="D10" s="14">
        <v>10</v>
      </c>
      <c r="E10" s="14">
        <f t="shared" si="0"/>
        <v>549</v>
      </c>
      <c r="F10" s="14">
        <v>0</v>
      </c>
      <c r="G10" s="16">
        <v>1</v>
      </c>
      <c r="H10" s="17">
        <v>30</v>
      </c>
      <c r="I10" s="17">
        <f t="shared" si="1"/>
        <v>549</v>
      </c>
      <c r="J10" s="33">
        <f t="shared" si="2"/>
        <v>1</v>
      </c>
      <c r="K10" s="14">
        <v>30</v>
      </c>
      <c r="L10" s="14">
        <f t="shared" si="3"/>
        <v>519</v>
      </c>
      <c r="M10" s="30">
        <v>0</v>
      </c>
      <c r="N10" s="31">
        <v>30</v>
      </c>
      <c r="O10" s="32">
        <f t="shared" si="4"/>
        <v>1</v>
      </c>
      <c r="P10" s="17">
        <v>30</v>
      </c>
      <c r="Q10" s="39">
        <f>(C10-342)/342*5</f>
        <v>3.0263157894736801</v>
      </c>
      <c r="R10" s="39">
        <f t="shared" si="5"/>
        <v>5.19</v>
      </c>
      <c r="S10" s="39">
        <v>5.4</v>
      </c>
      <c r="T10" s="40">
        <f t="shared" si="6"/>
        <v>0</v>
      </c>
      <c r="U10" s="41">
        <v>0</v>
      </c>
      <c r="V10" s="39">
        <f t="shared" si="7"/>
        <v>113.616315789474</v>
      </c>
      <c r="W10" s="34">
        <v>2</v>
      </c>
    </row>
    <row r="11" spans="1:25" ht="21.95" customHeight="1">
      <c r="A11" s="11">
        <v>3</v>
      </c>
      <c r="B11" s="12" t="s">
        <v>45</v>
      </c>
      <c r="C11" s="13">
        <v>552</v>
      </c>
      <c r="D11" s="14">
        <v>10</v>
      </c>
      <c r="E11" s="14">
        <f t="shared" si="0"/>
        <v>552</v>
      </c>
      <c r="F11" s="14">
        <v>0</v>
      </c>
      <c r="G11" s="16">
        <v>1</v>
      </c>
      <c r="H11" s="17">
        <v>30</v>
      </c>
      <c r="I11" s="17">
        <f t="shared" si="1"/>
        <v>552</v>
      </c>
      <c r="J11" s="33">
        <f t="shared" si="2"/>
        <v>1</v>
      </c>
      <c r="K11" s="14">
        <v>30</v>
      </c>
      <c r="L11" s="14">
        <f t="shared" si="3"/>
        <v>492</v>
      </c>
      <c r="M11" s="30">
        <v>0</v>
      </c>
      <c r="N11" s="31">
        <v>60</v>
      </c>
      <c r="O11" s="32">
        <f t="shared" si="4"/>
        <v>1</v>
      </c>
      <c r="P11" s="17">
        <v>30</v>
      </c>
      <c r="Q11" s="39">
        <f>(C11-342)/342*5</f>
        <v>3.0701754385964901</v>
      </c>
      <c r="R11" s="39">
        <f t="shared" si="5"/>
        <v>4.92</v>
      </c>
      <c r="S11" s="39">
        <v>0.3</v>
      </c>
      <c r="T11" s="40">
        <f t="shared" si="6"/>
        <v>0</v>
      </c>
      <c r="U11" s="41">
        <v>1</v>
      </c>
      <c r="V11" s="39">
        <f t="shared" si="7"/>
        <v>107.29017543859599</v>
      </c>
      <c r="W11" s="34">
        <v>3</v>
      </c>
    </row>
    <row r="12" spans="1:25" ht="21.95" customHeight="1">
      <c r="A12" s="11">
        <v>4</v>
      </c>
      <c r="B12" s="12" t="s">
        <v>46</v>
      </c>
      <c r="C12" s="13">
        <v>453</v>
      </c>
      <c r="D12" s="14">
        <v>10</v>
      </c>
      <c r="E12" s="14">
        <f t="shared" si="0"/>
        <v>453</v>
      </c>
      <c r="F12" s="17">
        <v>0</v>
      </c>
      <c r="G12" s="16">
        <v>1</v>
      </c>
      <c r="H12" s="17">
        <v>30</v>
      </c>
      <c r="I12" s="17">
        <f t="shared" si="1"/>
        <v>453</v>
      </c>
      <c r="J12" s="33">
        <f t="shared" si="2"/>
        <v>1</v>
      </c>
      <c r="K12" s="14">
        <v>30</v>
      </c>
      <c r="L12" s="14">
        <f t="shared" si="3"/>
        <v>409</v>
      </c>
      <c r="M12" s="30">
        <v>0</v>
      </c>
      <c r="N12" s="31">
        <v>44</v>
      </c>
      <c r="O12" s="32">
        <f t="shared" si="4"/>
        <v>1</v>
      </c>
      <c r="P12" s="34">
        <v>30</v>
      </c>
      <c r="Q12" s="39">
        <f>(C12-342)/342*5</f>
        <v>1.62280701754386</v>
      </c>
      <c r="R12" s="39">
        <f t="shared" si="5"/>
        <v>4.09</v>
      </c>
      <c r="S12" s="39">
        <v>0.3</v>
      </c>
      <c r="T12" s="40">
        <f t="shared" si="6"/>
        <v>0</v>
      </c>
      <c r="U12" s="41">
        <v>0</v>
      </c>
      <c r="V12" s="39">
        <f t="shared" si="7"/>
        <v>106.01280701754401</v>
      </c>
      <c r="W12" s="34">
        <v>4</v>
      </c>
    </row>
    <row r="13" spans="1:25" ht="21.95" customHeight="1">
      <c r="A13" s="11">
        <v>5</v>
      </c>
      <c r="B13" s="12" t="s">
        <v>47</v>
      </c>
      <c r="C13" s="13">
        <v>365</v>
      </c>
      <c r="D13" s="14">
        <v>10</v>
      </c>
      <c r="E13" s="14">
        <f t="shared" si="0"/>
        <v>365</v>
      </c>
      <c r="F13" s="14">
        <v>0</v>
      </c>
      <c r="G13" s="16">
        <v>1</v>
      </c>
      <c r="H13" s="17">
        <v>30</v>
      </c>
      <c r="I13" s="14">
        <f t="shared" si="1"/>
        <v>365</v>
      </c>
      <c r="J13" s="33">
        <f t="shared" si="2"/>
        <v>1</v>
      </c>
      <c r="K13" s="14">
        <v>30</v>
      </c>
      <c r="L13" s="14">
        <f t="shared" si="3"/>
        <v>361</v>
      </c>
      <c r="M13" s="30">
        <v>0</v>
      </c>
      <c r="N13" s="31">
        <v>4</v>
      </c>
      <c r="O13" s="32">
        <f t="shared" si="4"/>
        <v>1</v>
      </c>
      <c r="P13" s="17">
        <v>30</v>
      </c>
      <c r="Q13" s="39">
        <f>(C13-342)/342*5</f>
        <v>0.33625730994151998</v>
      </c>
      <c r="R13" s="39">
        <f t="shared" si="5"/>
        <v>3.61</v>
      </c>
      <c r="S13" s="39">
        <v>0.6</v>
      </c>
      <c r="T13" s="40">
        <f t="shared" si="6"/>
        <v>0</v>
      </c>
      <c r="U13" s="41">
        <v>0</v>
      </c>
      <c r="V13" s="39">
        <f t="shared" si="7"/>
        <v>104.54625730994201</v>
      </c>
      <c r="W13" s="34">
        <v>5</v>
      </c>
    </row>
    <row r="14" spans="1:25" s="1" customFormat="1" ht="21.95" customHeight="1">
      <c r="A14" s="11">
        <v>6</v>
      </c>
      <c r="B14" s="12" t="s">
        <v>48</v>
      </c>
      <c r="C14" s="13">
        <v>287</v>
      </c>
      <c r="D14" s="14">
        <v>10</v>
      </c>
      <c r="E14" s="14">
        <f t="shared" si="0"/>
        <v>287</v>
      </c>
      <c r="F14" s="17">
        <v>0</v>
      </c>
      <c r="G14" s="16">
        <v>1</v>
      </c>
      <c r="H14" s="17">
        <v>30</v>
      </c>
      <c r="I14" s="17">
        <f t="shared" si="1"/>
        <v>287</v>
      </c>
      <c r="J14" s="33">
        <f t="shared" si="2"/>
        <v>1</v>
      </c>
      <c r="K14" s="14">
        <v>30</v>
      </c>
      <c r="L14" s="14">
        <f t="shared" si="3"/>
        <v>273</v>
      </c>
      <c r="M14" s="30">
        <v>0</v>
      </c>
      <c r="N14" s="31">
        <v>14</v>
      </c>
      <c r="O14" s="32">
        <f t="shared" si="4"/>
        <v>1</v>
      </c>
      <c r="P14" s="17">
        <v>30</v>
      </c>
      <c r="Q14" s="39">
        <v>0</v>
      </c>
      <c r="R14" s="39">
        <f t="shared" si="5"/>
        <v>2.73</v>
      </c>
      <c r="S14" s="39">
        <v>0</v>
      </c>
      <c r="T14" s="40">
        <f t="shared" si="6"/>
        <v>0</v>
      </c>
      <c r="U14" s="41">
        <v>0</v>
      </c>
      <c r="V14" s="39">
        <f t="shared" si="7"/>
        <v>102.73</v>
      </c>
      <c r="W14" s="34">
        <v>6</v>
      </c>
      <c r="Y14"/>
    </row>
    <row r="15" spans="1:25" s="1" customFormat="1" ht="21.95" customHeight="1">
      <c r="A15" s="11">
        <v>7</v>
      </c>
      <c r="B15" s="12" t="s">
        <v>49</v>
      </c>
      <c r="C15" s="13">
        <v>252</v>
      </c>
      <c r="D15" s="14">
        <v>10</v>
      </c>
      <c r="E15" s="18">
        <f t="shared" si="0"/>
        <v>252</v>
      </c>
      <c r="F15" s="19">
        <v>0</v>
      </c>
      <c r="G15" s="16">
        <v>1</v>
      </c>
      <c r="H15" s="19">
        <v>30</v>
      </c>
      <c r="I15" s="19">
        <f t="shared" si="1"/>
        <v>252</v>
      </c>
      <c r="J15" s="33">
        <f t="shared" si="2"/>
        <v>1</v>
      </c>
      <c r="K15" s="14">
        <v>30</v>
      </c>
      <c r="L15" s="14">
        <f t="shared" si="3"/>
        <v>228</v>
      </c>
      <c r="M15" s="30">
        <v>0</v>
      </c>
      <c r="N15" s="31">
        <v>24</v>
      </c>
      <c r="O15" s="32">
        <f t="shared" si="4"/>
        <v>1</v>
      </c>
      <c r="P15" s="19">
        <v>30</v>
      </c>
      <c r="Q15" s="39">
        <v>0</v>
      </c>
      <c r="R15" s="39">
        <f t="shared" si="5"/>
        <v>2.2799999999999998</v>
      </c>
      <c r="S15" s="39">
        <v>0</v>
      </c>
      <c r="T15" s="40">
        <f t="shared" si="6"/>
        <v>0</v>
      </c>
      <c r="U15" s="41">
        <v>0</v>
      </c>
      <c r="V15" s="39">
        <f t="shared" si="7"/>
        <v>102.28</v>
      </c>
      <c r="W15" s="34">
        <v>7</v>
      </c>
      <c r="Y15"/>
    </row>
    <row r="16" spans="1:25" ht="21.95" customHeight="1">
      <c r="A16" s="11">
        <v>8</v>
      </c>
      <c r="B16" s="12" t="s">
        <v>50</v>
      </c>
      <c r="C16" s="13">
        <v>229</v>
      </c>
      <c r="D16" s="14">
        <v>10</v>
      </c>
      <c r="E16" s="14">
        <f t="shared" si="0"/>
        <v>229</v>
      </c>
      <c r="F16" s="14">
        <v>0</v>
      </c>
      <c r="G16" s="16">
        <v>1</v>
      </c>
      <c r="H16" s="17">
        <v>30</v>
      </c>
      <c r="I16" s="17">
        <f t="shared" si="1"/>
        <v>229</v>
      </c>
      <c r="J16" s="33">
        <f t="shared" si="2"/>
        <v>1</v>
      </c>
      <c r="K16" s="14">
        <v>30</v>
      </c>
      <c r="L16" s="14">
        <f t="shared" si="3"/>
        <v>216</v>
      </c>
      <c r="M16" s="30">
        <v>0</v>
      </c>
      <c r="N16" s="31">
        <v>13</v>
      </c>
      <c r="O16" s="32">
        <f t="shared" si="4"/>
        <v>1</v>
      </c>
      <c r="P16" s="17">
        <v>30</v>
      </c>
      <c r="Q16" s="39">
        <v>0</v>
      </c>
      <c r="R16" s="39">
        <f t="shared" si="5"/>
        <v>2.16</v>
      </c>
      <c r="S16" s="39">
        <v>0</v>
      </c>
      <c r="T16" s="40">
        <f t="shared" si="6"/>
        <v>0</v>
      </c>
      <c r="U16" s="41">
        <v>0</v>
      </c>
      <c r="V16" s="39">
        <f t="shared" si="7"/>
        <v>102.16</v>
      </c>
      <c r="W16" s="34">
        <v>8</v>
      </c>
    </row>
    <row r="17" spans="1:25" ht="21.95" customHeight="1">
      <c r="A17" s="11">
        <v>9</v>
      </c>
      <c r="B17" s="12" t="s">
        <v>51</v>
      </c>
      <c r="C17" s="13">
        <v>183</v>
      </c>
      <c r="D17" s="14">
        <v>10</v>
      </c>
      <c r="E17" s="14">
        <f t="shared" si="0"/>
        <v>183</v>
      </c>
      <c r="F17" s="14">
        <v>0</v>
      </c>
      <c r="G17" s="16">
        <v>1</v>
      </c>
      <c r="H17" s="17">
        <v>30</v>
      </c>
      <c r="I17" s="17">
        <f t="shared" si="1"/>
        <v>183</v>
      </c>
      <c r="J17" s="33">
        <f t="shared" si="2"/>
        <v>1</v>
      </c>
      <c r="K17" s="14">
        <v>30</v>
      </c>
      <c r="L17" s="14">
        <f t="shared" si="3"/>
        <v>177</v>
      </c>
      <c r="M17" s="30">
        <v>0</v>
      </c>
      <c r="N17" s="31">
        <v>6</v>
      </c>
      <c r="O17" s="32">
        <f t="shared" si="4"/>
        <v>1</v>
      </c>
      <c r="P17" s="17">
        <v>30</v>
      </c>
      <c r="Q17" s="39">
        <v>0</v>
      </c>
      <c r="R17" s="39">
        <f t="shared" si="5"/>
        <v>1.77</v>
      </c>
      <c r="S17" s="39">
        <v>0.3</v>
      </c>
      <c r="T17" s="40">
        <f t="shared" si="6"/>
        <v>0</v>
      </c>
      <c r="U17" s="41">
        <v>0</v>
      </c>
      <c r="V17" s="39">
        <f t="shared" si="7"/>
        <v>102.07</v>
      </c>
      <c r="W17" s="34">
        <v>9</v>
      </c>
    </row>
    <row r="18" spans="1:25" s="2" customFormat="1" ht="21.95" customHeight="1">
      <c r="A18" s="11">
        <v>10</v>
      </c>
      <c r="B18" s="12" t="s">
        <v>52</v>
      </c>
      <c r="C18" s="13">
        <v>197</v>
      </c>
      <c r="D18" s="14">
        <v>10</v>
      </c>
      <c r="E18" s="14">
        <f t="shared" si="0"/>
        <v>197</v>
      </c>
      <c r="F18" s="17">
        <v>0</v>
      </c>
      <c r="G18" s="16">
        <v>1</v>
      </c>
      <c r="H18" s="17">
        <v>30</v>
      </c>
      <c r="I18" s="17">
        <f t="shared" si="1"/>
        <v>197</v>
      </c>
      <c r="J18" s="33">
        <f t="shared" si="2"/>
        <v>1</v>
      </c>
      <c r="K18" s="14">
        <v>30</v>
      </c>
      <c r="L18" s="14">
        <f t="shared" si="3"/>
        <v>193</v>
      </c>
      <c r="M18" s="30">
        <v>0</v>
      </c>
      <c r="N18" s="31">
        <v>4</v>
      </c>
      <c r="O18" s="32">
        <f t="shared" si="4"/>
        <v>1</v>
      </c>
      <c r="P18" s="17">
        <v>30</v>
      </c>
      <c r="Q18" s="39">
        <v>0</v>
      </c>
      <c r="R18" s="39">
        <f t="shared" si="5"/>
        <v>1.93</v>
      </c>
      <c r="S18" s="39">
        <v>0</v>
      </c>
      <c r="T18" s="40">
        <f t="shared" si="6"/>
        <v>0</v>
      </c>
      <c r="U18" s="41">
        <v>0</v>
      </c>
      <c r="V18" s="39">
        <f t="shared" si="7"/>
        <v>101.93</v>
      </c>
      <c r="W18" s="34">
        <v>10</v>
      </c>
      <c r="Y18"/>
    </row>
    <row r="19" spans="1:25" ht="21.95" customHeight="1">
      <c r="A19" s="11">
        <v>11</v>
      </c>
      <c r="B19" s="12" t="s">
        <v>53</v>
      </c>
      <c r="C19" s="13">
        <v>173</v>
      </c>
      <c r="D19" s="14">
        <v>10</v>
      </c>
      <c r="E19" s="14">
        <f t="shared" si="0"/>
        <v>173</v>
      </c>
      <c r="F19" s="17">
        <v>0</v>
      </c>
      <c r="G19" s="16">
        <v>1</v>
      </c>
      <c r="H19" s="17">
        <v>30</v>
      </c>
      <c r="I19" s="17">
        <f t="shared" si="1"/>
        <v>173</v>
      </c>
      <c r="J19" s="33">
        <f t="shared" si="2"/>
        <v>1</v>
      </c>
      <c r="K19" s="14">
        <v>30</v>
      </c>
      <c r="L19" s="14">
        <f t="shared" si="3"/>
        <v>172</v>
      </c>
      <c r="M19" s="30">
        <v>0</v>
      </c>
      <c r="N19" s="31">
        <v>1</v>
      </c>
      <c r="O19" s="32">
        <f t="shared" si="4"/>
        <v>1</v>
      </c>
      <c r="P19" s="17">
        <v>30</v>
      </c>
      <c r="Q19" s="39">
        <v>0</v>
      </c>
      <c r="R19" s="39">
        <f t="shared" si="5"/>
        <v>1.72</v>
      </c>
      <c r="S19" s="39">
        <v>0</v>
      </c>
      <c r="T19" s="40">
        <f t="shared" si="6"/>
        <v>0</v>
      </c>
      <c r="U19" s="41">
        <v>0</v>
      </c>
      <c r="V19" s="39">
        <f t="shared" si="7"/>
        <v>101.72</v>
      </c>
      <c r="W19" s="34">
        <v>11</v>
      </c>
    </row>
    <row r="20" spans="1:25" ht="21.95" customHeight="1">
      <c r="A20" s="11">
        <v>12</v>
      </c>
      <c r="B20" s="12" t="s">
        <v>54</v>
      </c>
      <c r="C20" s="13">
        <v>163</v>
      </c>
      <c r="D20" s="14">
        <v>10</v>
      </c>
      <c r="E20" s="14">
        <f t="shared" si="0"/>
        <v>163</v>
      </c>
      <c r="F20" s="17">
        <v>0</v>
      </c>
      <c r="G20" s="16">
        <v>1</v>
      </c>
      <c r="H20" s="17">
        <v>30</v>
      </c>
      <c r="I20" s="17">
        <f t="shared" si="1"/>
        <v>163</v>
      </c>
      <c r="J20" s="33">
        <f t="shared" si="2"/>
        <v>1</v>
      </c>
      <c r="K20" s="14">
        <v>30</v>
      </c>
      <c r="L20" s="14">
        <f t="shared" si="3"/>
        <v>162</v>
      </c>
      <c r="M20" s="30">
        <v>0</v>
      </c>
      <c r="N20" s="31">
        <v>1</v>
      </c>
      <c r="O20" s="32">
        <f t="shared" si="4"/>
        <v>1</v>
      </c>
      <c r="P20" s="17">
        <v>30</v>
      </c>
      <c r="Q20" s="39">
        <v>0</v>
      </c>
      <c r="R20" s="39">
        <f t="shared" si="5"/>
        <v>1.62</v>
      </c>
      <c r="S20" s="39">
        <v>0</v>
      </c>
      <c r="T20" s="40">
        <f t="shared" si="6"/>
        <v>0</v>
      </c>
      <c r="U20" s="41">
        <v>0</v>
      </c>
      <c r="V20" s="39">
        <f t="shared" si="7"/>
        <v>101.62</v>
      </c>
      <c r="W20" s="34">
        <v>12</v>
      </c>
    </row>
    <row r="21" spans="1:25" ht="21.95" customHeight="1">
      <c r="A21" s="11">
        <v>13</v>
      </c>
      <c r="B21" s="12" t="s">
        <v>55</v>
      </c>
      <c r="C21" s="13">
        <v>148</v>
      </c>
      <c r="D21" s="14">
        <v>10</v>
      </c>
      <c r="E21" s="14">
        <f t="shared" si="0"/>
        <v>148</v>
      </c>
      <c r="F21" s="14">
        <v>0</v>
      </c>
      <c r="G21" s="16">
        <v>1</v>
      </c>
      <c r="H21" s="17">
        <v>30</v>
      </c>
      <c r="I21" s="17">
        <f t="shared" si="1"/>
        <v>148</v>
      </c>
      <c r="J21" s="33">
        <f t="shared" si="2"/>
        <v>1</v>
      </c>
      <c r="K21" s="14">
        <v>30</v>
      </c>
      <c r="L21" s="14">
        <f t="shared" si="3"/>
        <v>144</v>
      </c>
      <c r="M21" s="30">
        <v>0</v>
      </c>
      <c r="N21" s="31">
        <v>4</v>
      </c>
      <c r="O21" s="32">
        <f t="shared" si="4"/>
        <v>1</v>
      </c>
      <c r="P21" s="17">
        <v>30</v>
      </c>
      <c r="Q21" s="39">
        <v>0</v>
      </c>
      <c r="R21" s="39">
        <f t="shared" si="5"/>
        <v>1.44</v>
      </c>
      <c r="S21" s="39">
        <v>0</v>
      </c>
      <c r="T21" s="40">
        <f t="shared" si="6"/>
        <v>0</v>
      </c>
      <c r="U21" s="41">
        <v>0</v>
      </c>
      <c r="V21" s="39">
        <f t="shared" si="7"/>
        <v>101.44</v>
      </c>
      <c r="W21" s="34">
        <v>13</v>
      </c>
    </row>
    <row r="22" spans="1:25" ht="21.95" customHeight="1">
      <c r="A22" s="11">
        <v>14</v>
      </c>
      <c r="B22" s="12" t="s">
        <v>56</v>
      </c>
      <c r="C22" s="13">
        <v>118</v>
      </c>
      <c r="D22" s="14">
        <v>10</v>
      </c>
      <c r="E22" s="14">
        <f t="shared" si="0"/>
        <v>118</v>
      </c>
      <c r="F22" s="14">
        <v>0</v>
      </c>
      <c r="G22" s="16">
        <v>1</v>
      </c>
      <c r="H22" s="17">
        <v>30</v>
      </c>
      <c r="I22" s="17">
        <f t="shared" si="1"/>
        <v>118</v>
      </c>
      <c r="J22" s="33">
        <f t="shared" si="2"/>
        <v>1</v>
      </c>
      <c r="K22" s="14">
        <v>30</v>
      </c>
      <c r="L22" s="14">
        <f t="shared" si="3"/>
        <v>114</v>
      </c>
      <c r="M22" s="30">
        <v>0</v>
      </c>
      <c r="N22" s="31">
        <v>4</v>
      </c>
      <c r="O22" s="32">
        <f t="shared" si="4"/>
        <v>1</v>
      </c>
      <c r="P22" s="17">
        <v>30</v>
      </c>
      <c r="Q22" s="39">
        <v>0</v>
      </c>
      <c r="R22" s="39">
        <f t="shared" si="5"/>
        <v>1.1399999999999999</v>
      </c>
      <c r="S22" s="39">
        <v>0.3</v>
      </c>
      <c r="T22" s="40">
        <f t="shared" si="6"/>
        <v>0</v>
      </c>
      <c r="U22" s="41">
        <v>0</v>
      </c>
      <c r="V22" s="39">
        <f t="shared" si="7"/>
        <v>101.44</v>
      </c>
      <c r="W22" s="34">
        <v>14</v>
      </c>
    </row>
    <row r="23" spans="1:25" ht="21.95" customHeight="1">
      <c r="A23" s="11">
        <v>15</v>
      </c>
      <c r="B23" s="12" t="s">
        <v>57</v>
      </c>
      <c r="C23" s="13">
        <v>130</v>
      </c>
      <c r="D23" s="14">
        <v>10</v>
      </c>
      <c r="E23" s="14">
        <f t="shared" si="0"/>
        <v>130</v>
      </c>
      <c r="F23" s="17">
        <v>0</v>
      </c>
      <c r="G23" s="16">
        <v>1</v>
      </c>
      <c r="H23" s="17">
        <v>30</v>
      </c>
      <c r="I23" s="17">
        <f t="shared" si="1"/>
        <v>130</v>
      </c>
      <c r="J23" s="33">
        <f t="shared" si="2"/>
        <v>1</v>
      </c>
      <c r="K23" s="14">
        <v>30</v>
      </c>
      <c r="L23" s="14">
        <f t="shared" si="3"/>
        <v>127</v>
      </c>
      <c r="M23" s="30">
        <v>0</v>
      </c>
      <c r="N23" s="31">
        <v>3</v>
      </c>
      <c r="O23" s="32">
        <f t="shared" si="4"/>
        <v>1</v>
      </c>
      <c r="P23" s="17">
        <v>30</v>
      </c>
      <c r="Q23" s="39">
        <v>0</v>
      </c>
      <c r="R23" s="39">
        <f t="shared" si="5"/>
        <v>1.27</v>
      </c>
      <c r="S23" s="39">
        <v>0</v>
      </c>
      <c r="T23" s="40">
        <f t="shared" si="6"/>
        <v>0</v>
      </c>
      <c r="U23" s="41">
        <v>0</v>
      </c>
      <c r="V23" s="39">
        <f t="shared" si="7"/>
        <v>101.27</v>
      </c>
      <c r="W23" s="34">
        <v>15</v>
      </c>
    </row>
    <row r="24" spans="1:25" ht="21.95" customHeight="1">
      <c r="A24" s="11">
        <v>16</v>
      </c>
      <c r="B24" s="12" t="s">
        <v>58</v>
      </c>
      <c r="C24" s="13">
        <v>106</v>
      </c>
      <c r="D24" s="20">
        <v>9</v>
      </c>
      <c r="E24" s="14">
        <f t="shared" si="0"/>
        <v>106</v>
      </c>
      <c r="F24" s="17">
        <v>0</v>
      </c>
      <c r="G24" s="21">
        <v>1</v>
      </c>
      <c r="H24" s="17">
        <v>30</v>
      </c>
      <c r="I24" s="17">
        <f t="shared" si="1"/>
        <v>106</v>
      </c>
      <c r="J24" s="35">
        <f t="shared" si="2"/>
        <v>1</v>
      </c>
      <c r="K24" s="14">
        <v>30</v>
      </c>
      <c r="L24" s="14">
        <f t="shared" si="3"/>
        <v>101</v>
      </c>
      <c r="M24" s="30">
        <v>0</v>
      </c>
      <c r="N24" s="31">
        <v>5</v>
      </c>
      <c r="O24" s="32">
        <f t="shared" si="4"/>
        <v>1</v>
      </c>
      <c r="P24" s="34">
        <v>30</v>
      </c>
      <c r="Q24" s="39">
        <v>0</v>
      </c>
      <c r="R24" s="39">
        <f t="shared" si="5"/>
        <v>1.01</v>
      </c>
      <c r="S24" s="39">
        <v>0</v>
      </c>
      <c r="T24" s="40">
        <f t="shared" si="6"/>
        <v>0</v>
      </c>
      <c r="U24" s="41">
        <v>0</v>
      </c>
      <c r="V24" s="39">
        <f t="shared" si="7"/>
        <v>100.01</v>
      </c>
      <c r="W24" s="34">
        <v>16</v>
      </c>
    </row>
    <row r="25" spans="1:25" ht="21.95" customHeight="1">
      <c r="A25" s="11">
        <v>17</v>
      </c>
      <c r="B25" s="12" t="s">
        <v>59</v>
      </c>
      <c r="C25" s="13">
        <v>93</v>
      </c>
      <c r="D25" s="14">
        <v>8</v>
      </c>
      <c r="E25" s="14">
        <f t="shared" si="0"/>
        <v>93</v>
      </c>
      <c r="F25" s="14">
        <v>0</v>
      </c>
      <c r="G25" s="16">
        <v>1</v>
      </c>
      <c r="H25" s="17">
        <v>30</v>
      </c>
      <c r="I25" s="14">
        <f t="shared" si="1"/>
        <v>93</v>
      </c>
      <c r="J25" s="33">
        <f t="shared" si="2"/>
        <v>1</v>
      </c>
      <c r="K25" s="14">
        <v>30</v>
      </c>
      <c r="L25" s="14">
        <f t="shared" si="3"/>
        <v>89</v>
      </c>
      <c r="M25" s="30">
        <v>0</v>
      </c>
      <c r="N25" s="31">
        <v>4</v>
      </c>
      <c r="O25" s="32">
        <f t="shared" si="4"/>
        <v>1</v>
      </c>
      <c r="P25" s="17">
        <v>30</v>
      </c>
      <c r="Q25" s="39">
        <v>0</v>
      </c>
      <c r="R25" s="39">
        <f t="shared" si="5"/>
        <v>0.89</v>
      </c>
      <c r="S25" s="39">
        <v>0.3</v>
      </c>
      <c r="T25" s="40">
        <f t="shared" si="6"/>
        <v>0</v>
      </c>
      <c r="U25" s="41">
        <v>0</v>
      </c>
      <c r="V25" s="39">
        <f t="shared" si="7"/>
        <v>99.19</v>
      </c>
      <c r="W25" s="34">
        <v>17</v>
      </c>
    </row>
    <row r="26" spans="1:25" ht="21.95" customHeight="1">
      <c r="A26" s="11">
        <v>18</v>
      </c>
      <c r="B26" s="12" t="s">
        <v>60</v>
      </c>
      <c r="C26" s="13">
        <v>82</v>
      </c>
      <c r="D26" s="14">
        <v>7</v>
      </c>
      <c r="E26" s="14">
        <f t="shared" si="0"/>
        <v>82</v>
      </c>
      <c r="F26" s="14">
        <v>0</v>
      </c>
      <c r="G26" s="15">
        <v>1</v>
      </c>
      <c r="H26" s="17">
        <v>30</v>
      </c>
      <c r="I26" s="14">
        <f t="shared" si="1"/>
        <v>82</v>
      </c>
      <c r="J26" s="29">
        <f t="shared" si="2"/>
        <v>1</v>
      </c>
      <c r="K26" s="14">
        <v>30</v>
      </c>
      <c r="L26" s="14">
        <f t="shared" si="3"/>
        <v>78</v>
      </c>
      <c r="M26" s="30">
        <v>0</v>
      </c>
      <c r="N26" s="31">
        <v>4</v>
      </c>
      <c r="O26" s="32">
        <f t="shared" si="4"/>
        <v>1</v>
      </c>
      <c r="P26" s="14">
        <v>30</v>
      </c>
      <c r="Q26" s="39">
        <v>0</v>
      </c>
      <c r="R26" s="39">
        <f t="shared" si="5"/>
        <v>0.78</v>
      </c>
      <c r="S26" s="39">
        <v>0</v>
      </c>
      <c r="T26" s="40">
        <f t="shared" si="6"/>
        <v>0</v>
      </c>
      <c r="U26" s="41">
        <v>0</v>
      </c>
      <c r="V26" s="39">
        <f t="shared" si="7"/>
        <v>97.78</v>
      </c>
      <c r="W26" s="34">
        <v>18</v>
      </c>
    </row>
    <row r="27" spans="1:25" ht="21.95" customHeight="1">
      <c r="A27" s="11">
        <v>19</v>
      </c>
      <c r="B27" s="12" t="s">
        <v>61</v>
      </c>
      <c r="C27" s="13">
        <v>71</v>
      </c>
      <c r="D27" s="14">
        <v>6</v>
      </c>
      <c r="E27" s="14">
        <f t="shared" si="0"/>
        <v>71</v>
      </c>
      <c r="F27" s="14">
        <v>0</v>
      </c>
      <c r="G27" s="16">
        <v>1</v>
      </c>
      <c r="H27" s="17">
        <v>30</v>
      </c>
      <c r="I27" s="14">
        <f t="shared" si="1"/>
        <v>71</v>
      </c>
      <c r="J27" s="33">
        <f t="shared" si="2"/>
        <v>1</v>
      </c>
      <c r="K27" s="14">
        <v>30</v>
      </c>
      <c r="L27" s="14">
        <f t="shared" si="3"/>
        <v>67</v>
      </c>
      <c r="M27" s="30">
        <v>0</v>
      </c>
      <c r="N27" s="31">
        <v>4</v>
      </c>
      <c r="O27" s="32">
        <f t="shared" si="4"/>
        <v>1</v>
      </c>
      <c r="P27" s="17">
        <v>30</v>
      </c>
      <c r="Q27" s="39">
        <v>0</v>
      </c>
      <c r="R27" s="39">
        <f t="shared" si="5"/>
        <v>0.67</v>
      </c>
      <c r="S27" s="39">
        <v>0</v>
      </c>
      <c r="T27" s="40">
        <f t="shared" si="6"/>
        <v>0</v>
      </c>
      <c r="U27" s="41">
        <v>0</v>
      </c>
      <c r="V27" s="39">
        <f t="shared" si="7"/>
        <v>96.67</v>
      </c>
      <c r="W27" s="34">
        <v>19</v>
      </c>
    </row>
    <row r="28" spans="1:25" ht="21.95" customHeight="1">
      <c r="A28" s="11">
        <v>20</v>
      </c>
      <c r="B28" s="12" t="s">
        <v>62</v>
      </c>
      <c r="C28" s="13">
        <v>66</v>
      </c>
      <c r="D28" s="22">
        <v>5.5</v>
      </c>
      <c r="E28" s="14">
        <f t="shared" si="0"/>
        <v>66</v>
      </c>
      <c r="F28" s="14">
        <v>0</v>
      </c>
      <c r="G28" s="16">
        <v>1</v>
      </c>
      <c r="H28" s="17">
        <v>30</v>
      </c>
      <c r="I28" s="14">
        <f t="shared" si="1"/>
        <v>66</v>
      </c>
      <c r="J28" s="33">
        <f t="shared" si="2"/>
        <v>1</v>
      </c>
      <c r="K28" s="14">
        <v>30</v>
      </c>
      <c r="L28" s="14">
        <f t="shared" si="3"/>
        <v>63</v>
      </c>
      <c r="M28" s="30">
        <v>0</v>
      </c>
      <c r="N28" s="31">
        <v>3</v>
      </c>
      <c r="O28" s="32">
        <f t="shared" si="4"/>
        <v>1</v>
      </c>
      <c r="P28" s="17">
        <v>30</v>
      </c>
      <c r="Q28" s="39">
        <v>0</v>
      </c>
      <c r="R28" s="39">
        <f t="shared" si="5"/>
        <v>0.63</v>
      </c>
      <c r="S28" s="39">
        <v>0.3</v>
      </c>
      <c r="T28" s="40">
        <f t="shared" si="6"/>
        <v>0</v>
      </c>
      <c r="U28" s="41">
        <v>0</v>
      </c>
      <c r="V28" s="39">
        <f t="shared" si="7"/>
        <v>96.43</v>
      </c>
      <c r="W28" s="34">
        <v>20</v>
      </c>
    </row>
    <row r="29" spans="1:25" ht="21.95" customHeight="1">
      <c r="A29" s="11">
        <v>21</v>
      </c>
      <c r="B29" s="12" t="s">
        <v>63</v>
      </c>
      <c r="C29" s="13">
        <v>64</v>
      </c>
      <c r="D29" s="14">
        <v>5.5</v>
      </c>
      <c r="E29" s="14">
        <f t="shared" si="0"/>
        <v>64</v>
      </c>
      <c r="F29" s="14">
        <v>0</v>
      </c>
      <c r="G29" s="16">
        <v>1</v>
      </c>
      <c r="H29" s="17">
        <v>30</v>
      </c>
      <c r="I29" s="14">
        <f t="shared" si="1"/>
        <v>64</v>
      </c>
      <c r="J29" s="33">
        <f t="shared" si="2"/>
        <v>1</v>
      </c>
      <c r="K29" s="14">
        <v>30</v>
      </c>
      <c r="L29" s="14">
        <f t="shared" si="3"/>
        <v>63</v>
      </c>
      <c r="M29" s="30">
        <v>0</v>
      </c>
      <c r="N29" s="31">
        <v>1</v>
      </c>
      <c r="O29" s="32">
        <f t="shared" si="4"/>
        <v>1</v>
      </c>
      <c r="P29" s="17">
        <v>30</v>
      </c>
      <c r="Q29" s="39">
        <v>0</v>
      </c>
      <c r="R29" s="39">
        <f t="shared" si="5"/>
        <v>0.63</v>
      </c>
      <c r="S29" s="39">
        <v>0</v>
      </c>
      <c r="T29" s="40">
        <f t="shared" si="6"/>
        <v>0</v>
      </c>
      <c r="U29" s="41">
        <v>0</v>
      </c>
      <c r="V29" s="39">
        <f t="shared" si="7"/>
        <v>96.13</v>
      </c>
      <c r="W29" s="34">
        <v>21</v>
      </c>
    </row>
    <row r="30" spans="1:25" ht="21.95" customHeight="1">
      <c r="A30" s="11">
        <v>22</v>
      </c>
      <c r="B30" s="12" t="s">
        <v>64</v>
      </c>
      <c r="C30" s="13">
        <v>56</v>
      </c>
      <c r="D30" s="14">
        <v>5</v>
      </c>
      <c r="E30" s="14">
        <f t="shared" si="0"/>
        <v>56</v>
      </c>
      <c r="F30" s="14">
        <v>0</v>
      </c>
      <c r="G30" s="16">
        <v>1</v>
      </c>
      <c r="H30" s="17">
        <v>30</v>
      </c>
      <c r="I30" s="17">
        <f t="shared" si="1"/>
        <v>56</v>
      </c>
      <c r="J30" s="33">
        <f t="shared" si="2"/>
        <v>1</v>
      </c>
      <c r="K30" s="14">
        <v>30</v>
      </c>
      <c r="L30" s="14">
        <f t="shared" si="3"/>
        <v>52</v>
      </c>
      <c r="M30" s="30">
        <v>0</v>
      </c>
      <c r="N30" s="31">
        <v>4</v>
      </c>
      <c r="O30" s="32">
        <f t="shared" si="4"/>
        <v>1</v>
      </c>
      <c r="P30" s="17">
        <v>30</v>
      </c>
      <c r="Q30" s="39">
        <v>0</v>
      </c>
      <c r="R30" s="39">
        <f t="shared" si="5"/>
        <v>0.52</v>
      </c>
      <c r="S30" s="39">
        <v>0</v>
      </c>
      <c r="T30" s="40">
        <f t="shared" si="6"/>
        <v>0</v>
      </c>
      <c r="U30" s="41">
        <v>0</v>
      </c>
      <c r="V30" s="39">
        <f t="shared" si="7"/>
        <v>95.52</v>
      </c>
      <c r="W30" s="34"/>
    </row>
    <row r="31" spans="1:25" ht="21.95" customHeight="1">
      <c r="A31" s="11">
        <v>23</v>
      </c>
      <c r="B31" s="23" t="s">
        <v>65</v>
      </c>
      <c r="C31" s="13">
        <v>54</v>
      </c>
      <c r="D31" s="14">
        <v>4.5</v>
      </c>
      <c r="E31" s="18">
        <f t="shared" si="0"/>
        <v>54</v>
      </c>
      <c r="F31" s="18">
        <v>0</v>
      </c>
      <c r="G31" s="16">
        <v>1</v>
      </c>
      <c r="H31" s="19">
        <v>30</v>
      </c>
      <c r="I31" s="19">
        <f t="shared" si="1"/>
        <v>54</v>
      </c>
      <c r="J31" s="33">
        <f t="shared" si="2"/>
        <v>1</v>
      </c>
      <c r="K31" s="14">
        <v>30</v>
      </c>
      <c r="L31" s="18">
        <f t="shared" si="3"/>
        <v>53</v>
      </c>
      <c r="M31" s="30">
        <v>0</v>
      </c>
      <c r="N31" s="31">
        <v>1</v>
      </c>
      <c r="O31" s="32">
        <f t="shared" si="4"/>
        <v>1</v>
      </c>
      <c r="P31" s="19">
        <v>30</v>
      </c>
      <c r="Q31" s="39">
        <v>0</v>
      </c>
      <c r="R31" s="39">
        <f t="shared" si="5"/>
        <v>0.53</v>
      </c>
      <c r="S31" s="39">
        <v>0</v>
      </c>
      <c r="T31" s="40">
        <f t="shared" si="6"/>
        <v>0</v>
      </c>
      <c r="U31" s="41">
        <v>0</v>
      </c>
      <c r="V31" s="39">
        <f t="shared" si="7"/>
        <v>95.03</v>
      </c>
      <c r="W31" s="34"/>
    </row>
    <row r="32" spans="1:25" ht="21.95" customHeight="1">
      <c r="A32" s="11">
        <v>24</v>
      </c>
      <c r="B32" s="12" t="s">
        <v>66</v>
      </c>
      <c r="C32" s="13">
        <v>52</v>
      </c>
      <c r="D32" s="14">
        <v>4.5</v>
      </c>
      <c r="E32" s="14">
        <f t="shared" si="0"/>
        <v>52</v>
      </c>
      <c r="F32" s="14">
        <v>0</v>
      </c>
      <c r="G32" s="16">
        <v>1</v>
      </c>
      <c r="H32" s="17">
        <v>30</v>
      </c>
      <c r="I32" s="14">
        <f t="shared" si="1"/>
        <v>52</v>
      </c>
      <c r="J32" s="33">
        <f t="shared" si="2"/>
        <v>1</v>
      </c>
      <c r="K32" s="14">
        <v>30</v>
      </c>
      <c r="L32" s="14">
        <f t="shared" si="3"/>
        <v>46</v>
      </c>
      <c r="M32" s="30">
        <v>0</v>
      </c>
      <c r="N32" s="31">
        <v>6</v>
      </c>
      <c r="O32" s="32">
        <f t="shared" si="4"/>
        <v>1</v>
      </c>
      <c r="P32" s="17">
        <v>30</v>
      </c>
      <c r="Q32" s="39">
        <v>0</v>
      </c>
      <c r="R32" s="39">
        <f t="shared" si="5"/>
        <v>0.46</v>
      </c>
      <c r="S32" s="39">
        <v>0</v>
      </c>
      <c r="T32" s="40">
        <f t="shared" si="6"/>
        <v>0</v>
      </c>
      <c r="U32" s="41">
        <v>0</v>
      </c>
      <c r="V32" s="39">
        <f t="shared" si="7"/>
        <v>94.96</v>
      </c>
      <c r="W32" s="34"/>
    </row>
    <row r="33" spans="1:23" ht="21.95" customHeight="1">
      <c r="A33" s="11">
        <v>25</v>
      </c>
      <c r="B33" s="12" t="s">
        <v>67</v>
      </c>
      <c r="C33" s="13">
        <v>35</v>
      </c>
      <c r="D33" s="14">
        <v>3</v>
      </c>
      <c r="E33" s="14">
        <f t="shared" si="0"/>
        <v>35</v>
      </c>
      <c r="F33" s="14">
        <v>0</v>
      </c>
      <c r="G33" s="16">
        <v>1</v>
      </c>
      <c r="H33" s="17">
        <v>30</v>
      </c>
      <c r="I33" s="17">
        <f t="shared" si="1"/>
        <v>35</v>
      </c>
      <c r="J33" s="33">
        <f t="shared" si="2"/>
        <v>1</v>
      </c>
      <c r="K33" s="14">
        <v>30</v>
      </c>
      <c r="L33" s="14">
        <f t="shared" si="3"/>
        <v>35</v>
      </c>
      <c r="M33" s="30">
        <v>0</v>
      </c>
      <c r="N33" s="31">
        <v>0</v>
      </c>
      <c r="O33" s="32">
        <f t="shared" si="4"/>
        <v>1</v>
      </c>
      <c r="P33" s="17">
        <v>30</v>
      </c>
      <c r="Q33" s="39">
        <v>0</v>
      </c>
      <c r="R33" s="39">
        <f t="shared" si="5"/>
        <v>0.35</v>
      </c>
      <c r="S33" s="39">
        <v>8.6999999999999993</v>
      </c>
      <c r="T33" s="40">
        <f t="shared" si="6"/>
        <v>0</v>
      </c>
      <c r="U33" s="41">
        <v>0</v>
      </c>
      <c r="V33" s="39">
        <f t="shared" si="7"/>
        <v>102.05</v>
      </c>
      <c r="W33" s="34"/>
    </row>
    <row r="34" spans="1:23" ht="21.95" customHeight="1">
      <c r="A34" s="11">
        <v>26</v>
      </c>
      <c r="B34" s="12" t="s">
        <v>68</v>
      </c>
      <c r="C34" s="13">
        <v>29</v>
      </c>
      <c r="D34" s="14">
        <v>2.5</v>
      </c>
      <c r="E34" s="14">
        <f t="shared" si="0"/>
        <v>29</v>
      </c>
      <c r="F34" s="17">
        <v>0</v>
      </c>
      <c r="G34" s="16">
        <v>1</v>
      </c>
      <c r="H34" s="17">
        <v>30</v>
      </c>
      <c r="I34" s="17">
        <f t="shared" si="1"/>
        <v>29</v>
      </c>
      <c r="J34" s="33">
        <f t="shared" si="2"/>
        <v>1</v>
      </c>
      <c r="K34" s="14">
        <v>30</v>
      </c>
      <c r="L34" s="14">
        <f t="shared" si="3"/>
        <v>27</v>
      </c>
      <c r="M34" s="30">
        <v>0</v>
      </c>
      <c r="N34" s="31">
        <v>2</v>
      </c>
      <c r="O34" s="32">
        <f t="shared" si="4"/>
        <v>1</v>
      </c>
      <c r="P34" s="17">
        <v>30</v>
      </c>
      <c r="Q34" s="39">
        <v>0</v>
      </c>
      <c r="R34" s="39">
        <f t="shared" si="5"/>
        <v>0.27</v>
      </c>
      <c r="S34" s="39">
        <v>0.3</v>
      </c>
      <c r="T34" s="40">
        <f t="shared" si="6"/>
        <v>0</v>
      </c>
      <c r="U34" s="41">
        <v>0</v>
      </c>
      <c r="V34" s="39">
        <f t="shared" si="7"/>
        <v>93.07</v>
      </c>
      <c r="W34" s="34"/>
    </row>
    <row r="35" spans="1:23" ht="21.95" customHeight="1">
      <c r="A35" s="11">
        <v>27</v>
      </c>
      <c r="B35" s="12" t="s">
        <v>69</v>
      </c>
      <c r="C35" s="13">
        <v>26</v>
      </c>
      <c r="D35" s="22">
        <v>2.5</v>
      </c>
      <c r="E35" s="14">
        <f t="shared" si="0"/>
        <v>26</v>
      </c>
      <c r="F35" s="14">
        <v>0</v>
      </c>
      <c r="G35" s="16">
        <v>1</v>
      </c>
      <c r="H35" s="17">
        <v>30</v>
      </c>
      <c r="I35" s="17">
        <f t="shared" si="1"/>
        <v>26</v>
      </c>
      <c r="J35" s="33">
        <f t="shared" si="2"/>
        <v>1</v>
      </c>
      <c r="K35" s="14">
        <v>30</v>
      </c>
      <c r="L35" s="14">
        <f t="shared" si="3"/>
        <v>26</v>
      </c>
      <c r="M35" s="30">
        <v>0</v>
      </c>
      <c r="N35" s="31">
        <v>0</v>
      </c>
      <c r="O35" s="32">
        <f t="shared" si="4"/>
        <v>1</v>
      </c>
      <c r="P35" s="17">
        <v>30</v>
      </c>
      <c r="Q35" s="39">
        <v>0</v>
      </c>
      <c r="R35" s="39">
        <f t="shared" si="5"/>
        <v>0.26</v>
      </c>
      <c r="S35" s="39">
        <v>0</v>
      </c>
      <c r="T35" s="40">
        <f t="shared" si="6"/>
        <v>0</v>
      </c>
      <c r="U35" s="41">
        <v>0</v>
      </c>
      <c r="V35" s="39">
        <f t="shared" si="7"/>
        <v>92.76</v>
      </c>
      <c r="W35" s="34"/>
    </row>
    <row r="36" spans="1:23" ht="21.95" customHeight="1">
      <c r="A36" s="11">
        <v>28</v>
      </c>
      <c r="B36" s="12" t="s">
        <v>70</v>
      </c>
      <c r="C36" s="13">
        <v>26</v>
      </c>
      <c r="D36" s="14">
        <v>2.5</v>
      </c>
      <c r="E36" s="14">
        <f t="shared" si="0"/>
        <v>26</v>
      </c>
      <c r="F36" s="14">
        <v>0</v>
      </c>
      <c r="G36" s="16">
        <v>1</v>
      </c>
      <c r="H36" s="17">
        <v>30</v>
      </c>
      <c r="I36" s="14">
        <f t="shared" si="1"/>
        <v>26</v>
      </c>
      <c r="J36" s="33">
        <f t="shared" si="2"/>
        <v>1</v>
      </c>
      <c r="K36" s="14">
        <v>30</v>
      </c>
      <c r="L36" s="14">
        <f t="shared" si="3"/>
        <v>24</v>
      </c>
      <c r="M36" s="30">
        <v>0</v>
      </c>
      <c r="N36" s="31">
        <v>2</v>
      </c>
      <c r="O36" s="32">
        <f t="shared" si="4"/>
        <v>1</v>
      </c>
      <c r="P36" s="17">
        <v>30</v>
      </c>
      <c r="Q36" s="39">
        <v>0</v>
      </c>
      <c r="R36" s="39">
        <f t="shared" si="5"/>
        <v>0.24</v>
      </c>
      <c r="S36" s="39">
        <v>0</v>
      </c>
      <c r="T36" s="40">
        <f t="shared" si="6"/>
        <v>0</v>
      </c>
      <c r="U36" s="41">
        <v>0</v>
      </c>
      <c r="V36" s="39">
        <f t="shared" si="7"/>
        <v>92.74</v>
      </c>
      <c r="W36" s="34"/>
    </row>
    <row r="37" spans="1:23" ht="21.95" customHeight="1">
      <c r="A37" s="11">
        <v>29</v>
      </c>
      <c r="B37" s="12" t="s">
        <v>71</v>
      </c>
      <c r="C37" s="13">
        <v>19</v>
      </c>
      <c r="D37" s="14">
        <v>2</v>
      </c>
      <c r="E37" s="14">
        <f t="shared" si="0"/>
        <v>19</v>
      </c>
      <c r="F37" s="14">
        <v>0</v>
      </c>
      <c r="G37" s="16">
        <v>1</v>
      </c>
      <c r="H37" s="17">
        <v>30</v>
      </c>
      <c r="I37" s="17">
        <f t="shared" si="1"/>
        <v>19</v>
      </c>
      <c r="J37" s="33">
        <f t="shared" si="2"/>
        <v>1</v>
      </c>
      <c r="K37" s="14">
        <v>30</v>
      </c>
      <c r="L37" s="14">
        <f t="shared" si="3"/>
        <v>19</v>
      </c>
      <c r="M37" s="30">
        <v>0</v>
      </c>
      <c r="N37" s="31">
        <v>0</v>
      </c>
      <c r="O37" s="32">
        <f t="shared" si="4"/>
        <v>1</v>
      </c>
      <c r="P37" s="17">
        <v>30</v>
      </c>
      <c r="Q37" s="39">
        <v>0</v>
      </c>
      <c r="R37" s="39">
        <f t="shared" si="5"/>
        <v>0.19</v>
      </c>
      <c r="S37" s="39">
        <v>0</v>
      </c>
      <c r="T37" s="40">
        <f t="shared" si="6"/>
        <v>0</v>
      </c>
      <c r="U37" s="41">
        <v>0</v>
      </c>
      <c r="V37" s="39">
        <f t="shared" si="7"/>
        <v>92.19</v>
      </c>
      <c r="W37" s="34"/>
    </row>
    <row r="38" spans="1:23" ht="21.95" customHeight="1">
      <c r="A38" s="11">
        <v>30</v>
      </c>
      <c r="B38" s="12" t="s">
        <v>72</v>
      </c>
      <c r="C38" s="13">
        <v>15</v>
      </c>
      <c r="D38" s="14">
        <v>1.5</v>
      </c>
      <c r="E38" s="14">
        <f t="shared" si="0"/>
        <v>15</v>
      </c>
      <c r="F38" s="14">
        <v>0</v>
      </c>
      <c r="G38" s="16">
        <v>1</v>
      </c>
      <c r="H38" s="17">
        <v>30</v>
      </c>
      <c r="I38" s="17">
        <f t="shared" si="1"/>
        <v>15</v>
      </c>
      <c r="J38" s="33">
        <f t="shared" si="2"/>
        <v>1</v>
      </c>
      <c r="K38" s="14">
        <v>30</v>
      </c>
      <c r="L38" s="14">
        <f t="shared" si="3"/>
        <v>12</v>
      </c>
      <c r="M38" s="30">
        <v>0</v>
      </c>
      <c r="N38" s="31">
        <v>3</v>
      </c>
      <c r="O38" s="32">
        <f t="shared" si="4"/>
        <v>1</v>
      </c>
      <c r="P38" s="17">
        <v>30</v>
      </c>
      <c r="Q38" s="39">
        <v>0</v>
      </c>
      <c r="R38" s="39">
        <f t="shared" si="5"/>
        <v>0.12</v>
      </c>
      <c r="S38" s="39">
        <v>0</v>
      </c>
      <c r="T38" s="40">
        <f t="shared" si="6"/>
        <v>0</v>
      </c>
      <c r="U38" s="41">
        <v>0</v>
      </c>
      <c r="V38" s="39">
        <f t="shared" si="7"/>
        <v>91.62</v>
      </c>
      <c r="W38" s="34"/>
    </row>
    <row r="39" spans="1:23" ht="21.95" customHeight="1">
      <c r="A39" s="11">
        <v>31</v>
      </c>
      <c r="B39" s="12" t="s">
        <v>73</v>
      </c>
      <c r="C39" s="13">
        <v>13</v>
      </c>
      <c r="D39" s="22">
        <v>1.5</v>
      </c>
      <c r="E39" s="14">
        <f t="shared" si="0"/>
        <v>13</v>
      </c>
      <c r="F39" s="14">
        <v>0</v>
      </c>
      <c r="G39" s="15">
        <v>1</v>
      </c>
      <c r="H39" s="17">
        <v>30</v>
      </c>
      <c r="I39" s="14">
        <f t="shared" si="1"/>
        <v>13</v>
      </c>
      <c r="J39" s="29">
        <f t="shared" si="2"/>
        <v>1</v>
      </c>
      <c r="K39" s="14">
        <v>30</v>
      </c>
      <c r="L39" s="14">
        <f t="shared" si="3"/>
        <v>13</v>
      </c>
      <c r="M39" s="30">
        <v>0</v>
      </c>
      <c r="N39" s="31">
        <v>0</v>
      </c>
      <c r="O39" s="32">
        <f t="shared" si="4"/>
        <v>1</v>
      </c>
      <c r="P39" s="14">
        <v>30</v>
      </c>
      <c r="Q39" s="39">
        <v>0</v>
      </c>
      <c r="R39" s="39">
        <f t="shared" si="5"/>
        <v>0.13</v>
      </c>
      <c r="S39" s="39">
        <v>0</v>
      </c>
      <c r="T39" s="40">
        <f t="shared" si="6"/>
        <v>0</v>
      </c>
      <c r="U39" s="41">
        <v>0</v>
      </c>
      <c r="V39" s="39">
        <f t="shared" si="7"/>
        <v>91.63</v>
      </c>
      <c r="W39" s="20"/>
    </row>
    <row r="40" spans="1:23" ht="21.95" customHeight="1">
      <c r="A40" s="11">
        <v>32</v>
      </c>
      <c r="B40" s="12" t="s">
        <v>74</v>
      </c>
      <c r="C40" s="13">
        <v>13</v>
      </c>
      <c r="D40" s="14">
        <v>1.5</v>
      </c>
      <c r="E40" s="14">
        <f t="shared" si="0"/>
        <v>13</v>
      </c>
      <c r="F40" s="14">
        <v>0</v>
      </c>
      <c r="G40" s="16">
        <v>1</v>
      </c>
      <c r="H40" s="17">
        <v>30</v>
      </c>
      <c r="I40" s="14">
        <f t="shared" si="1"/>
        <v>13</v>
      </c>
      <c r="J40" s="33">
        <f t="shared" si="2"/>
        <v>1</v>
      </c>
      <c r="K40" s="14">
        <v>30</v>
      </c>
      <c r="L40" s="14">
        <f t="shared" si="3"/>
        <v>10</v>
      </c>
      <c r="M40" s="30">
        <v>0</v>
      </c>
      <c r="N40" s="31">
        <v>3</v>
      </c>
      <c r="O40" s="32">
        <f t="shared" si="4"/>
        <v>1</v>
      </c>
      <c r="P40" s="17">
        <v>30</v>
      </c>
      <c r="Q40" s="39">
        <v>0</v>
      </c>
      <c r="R40" s="39">
        <f t="shared" si="5"/>
        <v>0.1</v>
      </c>
      <c r="S40" s="39">
        <v>0</v>
      </c>
      <c r="T40" s="40">
        <f t="shared" si="6"/>
        <v>0</v>
      </c>
      <c r="U40" s="41">
        <v>0</v>
      </c>
      <c r="V40" s="39">
        <f t="shared" si="7"/>
        <v>91.6</v>
      </c>
      <c r="W40" s="34"/>
    </row>
    <row r="41" spans="1:23" ht="21.95" customHeight="1">
      <c r="A41" s="11">
        <v>33</v>
      </c>
      <c r="B41" s="12" t="s">
        <v>75</v>
      </c>
      <c r="C41" s="13">
        <v>12</v>
      </c>
      <c r="D41" s="14">
        <v>1</v>
      </c>
      <c r="E41" s="14">
        <f t="shared" si="0"/>
        <v>12</v>
      </c>
      <c r="F41" s="14">
        <v>0</v>
      </c>
      <c r="G41" s="16">
        <v>1</v>
      </c>
      <c r="H41" s="17">
        <v>30</v>
      </c>
      <c r="I41" s="14">
        <f t="shared" si="1"/>
        <v>12</v>
      </c>
      <c r="J41" s="33">
        <f t="shared" si="2"/>
        <v>1</v>
      </c>
      <c r="K41" s="14">
        <v>30</v>
      </c>
      <c r="L41" s="14">
        <f t="shared" si="3"/>
        <v>10</v>
      </c>
      <c r="M41" s="30">
        <v>0</v>
      </c>
      <c r="N41" s="31">
        <v>2</v>
      </c>
      <c r="O41" s="32">
        <f t="shared" si="4"/>
        <v>1</v>
      </c>
      <c r="P41" s="17">
        <v>30</v>
      </c>
      <c r="Q41" s="39">
        <v>0</v>
      </c>
      <c r="R41" s="39">
        <f t="shared" si="5"/>
        <v>0.1</v>
      </c>
      <c r="S41" s="39">
        <v>0</v>
      </c>
      <c r="T41" s="40">
        <f t="shared" si="6"/>
        <v>0</v>
      </c>
      <c r="U41" s="41">
        <v>0</v>
      </c>
      <c r="V41" s="39">
        <f t="shared" si="7"/>
        <v>91.1</v>
      </c>
      <c r="W41" s="34"/>
    </row>
    <row r="42" spans="1:23" ht="21.95" customHeight="1">
      <c r="A42" s="11">
        <v>34</v>
      </c>
      <c r="B42" s="12" t="s">
        <v>76</v>
      </c>
      <c r="C42" s="13">
        <v>11</v>
      </c>
      <c r="D42" s="14">
        <v>1</v>
      </c>
      <c r="E42" s="14">
        <f t="shared" si="0"/>
        <v>11</v>
      </c>
      <c r="F42" s="14">
        <v>0</v>
      </c>
      <c r="G42" s="16">
        <v>1</v>
      </c>
      <c r="H42" s="17">
        <v>30</v>
      </c>
      <c r="I42" s="14">
        <f t="shared" si="1"/>
        <v>11</v>
      </c>
      <c r="J42" s="33">
        <f t="shared" si="2"/>
        <v>1</v>
      </c>
      <c r="K42" s="14">
        <v>30</v>
      </c>
      <c r="L42" s="14">
        <f t="shared" si="3"/>
        <v>11</v>
      </c>
      <c r="M42" s="30">
        <v>0</v>
      </c>
      <c r="N42" s="31">
        <v>0</v>
      </c>
      <c r="O42" s="32">
        <f t="shared" si="4"/>
        <v>1</v>
      </c>
      <c r="P42" s="17">
        <v>30</v>
      </c>
      <c r="Q42" s="39">
        <v>0</v>
      </c>
      <c r="R42" s="39">
        <f t="shared" si="5"/>
        <v>0.11</v>
      </c>
      <c r="S42" s="39">
        <v>0.3</v>
      </c>
      <c r="T42" s="40">
        <f t="shared" si="6"/>
        <v>0</v>
      </c>
      <c r="U42" s="41">
        <v>0</v>
      </c>
      <c r="V42" s="39">
        <f t="shared" si="7"/>
        <v>91.41</v>
      </c>
      <c r="W42" s="34"/>
    </row>
    <row r="43" spans="1:23" ht="21.95" customHeight="1">
      <c r="A43" s="11">
        <v>35</v>
      </c>
      <c r="B43" s="12" t="s">
        <v>77</v>
      </c>
      <c r="C43" s="13">
        <v>11</v>
      </c>
      <c r="D43" s="22">
        <v>1</v>
      </c>
      <c r="E43" s="14">
        <f t="shared" si="0"/>
        <v>11</v>
      </c>
      <c r="F43" s="14">
        <v>0</v>
      </c>
      <c r="G43" s="16">
        <v>1</v>
      </c>
      <c r="H43" s="17">
        <v>30</v>
      </c>
      <c r="I43" s="14">
        <f t="shared" si="1"/>
        <v>11</v>
      </c>
      <c r="J43" s="33">
        <f t="shared" si="2"/>
        <v>1</v>
      </c>
      <c r="K43" s="14">
        <v>30</v>
      </c>
      <c r="L43" s="14">
        <f t="shared" si="3"/>
        <v>10</v>
      </c>
      <c r="M43" s="30">
        <v>0</v>
      </c>
      <c r="N43" s="31">
        <v>1</v>
      </c>
      <c r="O43" s="32">
        <f t="shared" si="4"/>
        <v>1</v>
      </c>
      <c r="P43" s="17">
        <v>30</v>
      </c>
      <c r="Q43" s="39">
        <v>0</v>
      </c>
      <c r="R43" s="39">
        <f t="shared" si="5"/>
        <v>0.1</v>
      </c>
      <c r="S43" s="39">
        <v>0</v>
      </c>
      <c r="T43" s="40">
        <f t="shared" si="6"/>
        <v>0</v>
      </c>
      <c r="U43" s="41">
        <v>0</v>
      </c>
      <c r="V43" s="39">
        <f t="shared" si="7"/>
        <v>91.1</v>
      </c>
      <c r="W43" s="34"/>
    </row>
    <row r="44" spans="1:23" s="3" customFormat="1" ht="21.95" customHeight="1">
      <c r="A44" s="11">
        <v>36</v>
      </c>
      <c r="B44" s="12" t="s">
        <v>78</v>
      </c>
      <c r="C44" s="13">
        <v>4</v>
      </c>
      <c r="D44" s="22">
        <v>1</v>
      </c>
      <c r="E44" s="14">
        <f t="shared" si="0"/>
        <v>4</v>
      </c>
      <c r="F44" s="14">
        <v>0</v>
      </c>
      <c r="G44" s="16">
        <v>1</v>
      </c>
      <c r="H44" s="17">
        <v>30</v>
      </c>
      <c r="I44" s="17">
        <f t="shared" si="1"/>
        <v>4</v>
      </c>
      <c r="J44" s="33">
        <f t="shared" si="2"/>
        <v>1</v>
      </c>
      <c r="K44" s="14">
        <v>30</v>
      </c>
      <c r="L44" s="14">
        <f t="shared" si="3"/>
        <v>4</v>
      </c>
      <c r="M44" s="30">
        <v>0</v>
      </c>
      <c r="N44" s="31">
        <v>0</v>
      </c>
      <c r="O44" s="32">
        <f t="shared" si="4"/>
        <v>1</v>
      </c>
      <c r="P44" s="17">
        <v>30</v>
      </c>
      <c r="Q44" s="39">
        <v>0</v>
      </c>
      <c r="R44" s="39">
        <f t="shared" si="5"/>
        <v>0.04</v>
      </c>
      <c r="S44" s="39">
        <v>0</v>
      </c>
      <c r="T44" s="40">
        <f t="shared" si="6"/>
        <v>0</v>
      </c>
      <c r="U44" s="41">
        <v>0</v>
      </c>
      <c r="V44" s="39">
        <f t="shared" si="7"/>
        <v>91.04</v>
      </c>
      <c r="W44" s="34"/>
    </row>
    <row r="45" spans="1:23" ht="21.95" customHeight="1">
      <c r="A45" s="11">
        <v>37</v>
      </c>
      <c r="B45" s="12" t="s">
        <v>79</v>
      </c>
      <c r="C45" s="13">
        <v>4</v>
      </c>
      <c r="D45" s="22">
        <v>1</v>
      </c>
      <c r="E45" s="14">
        <f t="shared" si="0"/>
        <v>4</v>
      </c>
      <c r="F45" s="14">
        <v>0</v>
      </c>
      <c r="G45" s="16">
        <v>1</v>
      </c>
      <c r="H45" s="17">
        <v>30</v>
      </c>
      <c r="I45" s="14">
        <f t="shared" si="1"/>
        <v>4</v>
      </c>
      <c r="J45" s="33">
        <f t="shared" si="2"/>
        <v>1</v>
      </c>
      <c r="K45" s="14">
        <v>30</v>
      </c>
      <c r="L45" s="14">
        <f t="shared" si="3"/>
        <v>4</v>
      </c>
      <c r="M45" s="30">
        <v>0</v>
      </c>
      <c r="N45" s="31">
        <v>0</v>
      </c>
      <c r="O45" s="32">
        <f t="shared" si="4"/>
        <v>1</v>
      </c>
      <c r="P45" s="14">
        <v>30</v>
      </c>
      <c r="Q45" s="39">
        <v>0</v>
      </c>
      <c r="R45" s="39">
        <f t="shared" si="5"/>
        <v>0.04</v>
      </c>
      <c r="S45" s="39">
        <v>0</v>
      </c>
      <c r="T45" s="40">
        <f t="shared" si="6"/>
        <v>0</v>
      </c>
      <c r="U45" s="41">
        <v>1</v>
      </c>
      <c r="V45" s="39">
        <f t="shared" si="7"/>
        <v>90.04</v>
      </c>
      <c r="W45" s="34"/>
    </row>
    <row r="46" spans="1:23" ht="21.95" customHeight="1">
      <c r="A46" s="11">
        <v>38</v>
      </c>
      <c r="B46" s="12" t="s">
        <v>80</v>
      </c>
      <c r="C46" s="13">
        <v>4</v>
      </c>
      <c r="D46" s="22">
        <v>1</v>
      </c>
      <c r="E46" s="14">
        <f t="shared" si="0"/>
        <v>4</v>
      </c>
      <c r="F46" s="14">
        <v>0</v>
      </c>
      <c r="G46" s="16">
        <v>1</v>
      </c>
      <c r="H46" s="17">
        <v>30</v>
      </c>
      <c r="I46" s="14">
        <f t="shared" si="1"/>
        <v>4</v>
      </c>
      <c r="J46" s="33">
        <f t="shared" si="2"/>
        <v>1</v>
      </c>
      <c r="K46" s="14">
        <v>30</v>
      </c>
      <c r="L46" s="14">
        <f t="shared" si="3"/>
        <v>4</v>
      </c>
      <c r="M46" s="30">
        <v>0</v>
      </c>
      <c r="N46" s="31">
        <v>0</v>
      </c>
      <c r="O46" s="32">
        <f t="shared" si="4"/>
        <v>1</v>
      </c>
      <c r="P46" s="17">
        <v>30</v>
      </c>
      <c r="Q46" s="39">
        <v>0</v>
      </c>
      <c r="R46" s="39">
        <f t="shared" si="5"/>
        <v>0.04</v>
      </c>
      <c r="S46" s="39">
        <v>0</v>
      </c>
      <c r="T46" s="40">
        <f t="shared" si="6"/>
        <v>0</v>
      </c>
      <c r="U46" s="41">
        <v>0</v>
      </c>
      <c r="V46" s="39">
        <f t="shared" si="7"/>
        <v>91.04</v>
      </c>
      <c r="W46" s="34"/>
    </row>
    <row r="47" spans="1:23" ht="21.95" customHeight="1">
      <c r="A47" s="11">
        <v>39</v>
      </c>
      <c r="B47" s="12" t="s">
        <v>81</v>
      </c>
      <c r="C47" s="13">
        <v>4</v>
      </c>
      <c r="D47" s="22">
        <v>1</v>
      </c>
      <c r="E47" s="14">
        <f t="shared" si="0"/>
        <v>4</v>
      </c>
      <c r="F47" s="14">
        <v>0</v>
      </c>
      <c r="G47" s="16">
        <v>1</v>
      </c>
      <c r="H47" s="17">
        <v>30</v>
      </c>
      <c r="I47" s="17">
        <f t="shared" si="1"/>
        <v>4</v>
      </c>
      <c r="J47" s="33">
        <f t="shared" si="2"/>
        <v>1</v>
      </c>
      <c r="K47" s="14">
        <v>30</v>
      </c>
      <c r="L47" s="14">
        <f t="shared" si="3"/>
        <v>4</v>
      </c>
      <c r="M47" s="30">
        <v>0</v>
      </c>
      <c r="N47" s="31">
        <v>0</v>
      </c>
      <c r="O47" s="32">
        <f t="shared" si="4"/>
        <v>1</v>
      </c>
      <c r="P47" s="17">
        <v>30</v>
      </c>
      <c r="Q47" s="39">
        <v>0</v>
      </c>
      <c r="R47" s="39">
        <f t="shared" si="5"/>
        <v>0.04</v>
      </c>
      <c r="S47" s="39">
        <v>0</v>
      </c>
      <c r="T47" s="40">
        <f t="shared" si="6"/>
        <v>0</v>
      </c>
      <c r="U47" s="41">
        <v>0</v>
      </c>
      <c r="V47" s="39">
        <f t="shared" si="7"/>
        <v>91.04</v>
      </c>
      <c r="W47" s="34"/>
    </row>
    <row r="48" spans="1:23" ht="21.95" customHeight="1">
      <c r="A48" s="11">
        <v>40</v>
      </c>
      <c r="B48" s="12" t="s">
        <v>82</v>
      </c>
      <c r="C48" s="13">
        <v>3</v>
      </c>
      <c r="D48" s="22">
        <v>1</v>
      </c>
      <c r="E48" s="14">
        <f t="shared" si="0"/>
        <v>3</v>
      </c>
      <c r="F48" s="14">
        <v>0</v>
      </c>
      <c r="G48" s="16">
        <v>1</v>
      </c>
      <c r="H48" s="17">
        <v>30</v>
      </c>
      <c r="I48" s="14">
        <f t="shared" si="1"/>
        <v>3</v>
      </c>
      <c r="J48" s="33">
        <f t="shared" si="2"/>
        <v>1</v>
      </c>
      <c r="K48" s="14">
        <v>30</v>
      </c>
      <c r="L48" s="14">
        <f t="shared" si="3"/>
        <v>3</v>
      </c>
      <c r="M48" s="30">
        <v>0</v>
      </c>
      <c r="N48" s="31">
        <v>0</v>
      </c>
      <c r="O48" s="32">
        <f t="shared" si="4"/>
        <v>1</v>
      </c>
      <c r="P48" s="17">
        <v>30</v>
      </c>
      <c r="Q48" s="39">
        <v>0</v>
      </c>
      <c r="R48" s="39">
        <f t="shared" si="5"/>
        <v>0.03</v>
      </c>
      <c r="S48" s="39">
        <v>0</v>
      </c>
      <c r="T48" s="40">
        <f t="shared" si="6"/>
        <v>0</v>
      </c>
      <c r="U48" s="41">
        <v>0</v>
      </c>
      <c r="V48" s="39">
        <f t="shared" si="7"/>
        <v>91.03</v>
      </c>
      <c r="W48" s="34"/>
    </row>
    <row r="49" spans="1:23" ht="21.95" customHeight="1">
      <c r="A49" s="11">
        <v>41</v>
      </c>
      <c r="B49" s="12" t="s">
        <v>83</v>
      </c>
      <c r="C49" s="13">
        <v>3</v>
      </c>
      <c r="D49" s="22">
        <v>1</v>
      </c>
      <c r="E49" s="14">
        <f t="shared" si="0"/>
        <v>3</v>
      </c>
      <c r="F49" s="14">
        <v>0</v>
      </c>
      <c r="G49" s="16">
        <v>1</v>
      </c>
      <c r="H49" s="17">
        <v>30</v>
      </c>
      <c r="I49" s="14">
        <f t="shared" si="1"/>
        <v>3</v>
      </c>
      <c r="J49" s="33">
        <f t="shared" si="2"/>
        <v>1</v>
      </c>
      <c r="K49" s="14">
        <v>30</v>
      </c>
      <c r="L49" s="14">
        <f t="shared" si="3"/>
        <v>3</v>
      </c>
      <c r="M49" s="30">
        <v>0</v>
      </c>
      <c r="N49" s="31">
        <v>0</v>
      </c>
      <c r="O49" s="32">
        <f t="shared" si="4"/>
        <v>1</v>
      </c>
      <c r="P49" s="17">
        <v>30</v>
      </c>
      <c r="Q49" s="39">
        <v>0</v>
      </c>
      <c r="R49" s="39">
        <f t="shared" si="5"/>
        <v>0.03</v>
      </c>
      <c r="S49" s="39">
        <v>0</v>
      </c>
      <c r="T49" s="40">
        <f t="shared" si="6"/>
        <v>0</v>
      </c>
      <c r="U49" s="41">
        <v>0</v>
      </c>
      <c r="V49" s="39">
        <f t="shared" si="7"/>
        <v>91.03</v>
      </c>
      <c r="W49" s="34"/>
    </row>
    <row r="50" spans="1:23" ht="21.95" customHeight="1">
      <c r="A50" s="11">
        <v>42</v>
      </c>
      <c r="B50" s="24" t="s">
        <v>84</v>
      </c>
      <c r="C50" s="13">
        <v>2</v>
      </c>
      <c r="D50" s="22">
        <v>1</v>
      </c>
      <c r="E50" s="14">
        <f t="shared" si="0"/>
        <v>2</v>
      </c>
      <c r="F50" s="14">
        <v>0</v>
      </c>
      <c r="G50" s="16">
        <v>1</v>
      </c>
      <c r="H50" s="17">
        <v>30</v>
      </c>
      <c r="I50" s="14">
        <f t="shared" si="1"/>
        <v>2</v>
      </c>
      <c r="J50" s="33">
        <f t="shared" si="2"/>
        <v>1</v>
      </c>
      <c r="K50" s="14">
        <v>30</v>
      </c>
      <c r="L50" s="14">
        <f t="shared" si="3"/>
        <v>2</v>
      </c>
      <c r="M50" s="30">
        <v>0</v>
      </c>
      <c r="N50" s="31">
        <v>0</v>
      </c>
      <c r="O50" s="32">
        <f t="shared" si="4"/>
        <v>1</v>
      </c>
      <c r="P50" s="17">
        <v>30</v>
      </c>
      <c r="Q50" s="39">
        <v>0</v>
      </c>
      <c r="R50" s="39">
        <f t="shared" si="5"/>
        <v>0.02</v>
      </c>
      <c r="S50" s="39">
        <v>0</v>
      </c>
      <c r="T50" s="40">
        <f t="shared" si="6"/>
        <v>0</v>
      </c>
      <c r="U50" s="41">
        <v>0</v>
      </c>
      <c r="V50" s="39">
        <f t="shared" si="7"/>
        <v>91.02</v>
      </c>
      <c r="W50" s="34"/>
    </row>
    <row r="51" spans="1:23" ht="21.95" customHeight="1">
      <c r="A51" s="11">
        <v>43</v>
      </c>
      <c r="B51" s="24" t="s">
        <v>85</v>
      </c>
      <c r="C51" s="13">
        <v>2</v>
      </c>
      <c r="D51" s="22">
        <v>1</v>
      </c>
      <c r="E51" s="14">
        <f t="shared" si="0"/>
        <v>2</v>
      </c>
      <c r="F51" s="14">
        <v>0</v>
      </c>
      <c r="G51" s="16">
        <v>1</v>
      </c>
      <c r="H51" s="17">
        <v>30</v>
      </c>
      <c r="I51" s="14">
        <f t="shared" si="1"/>
        <v>2</v>
      </c>
      <c r="J51" s="33">
        <f t="shared" si="2"/>
        <v>1</v>
      </c>
      <c r="K51" s="14">
        <v>30</v>
      </c>
      <c r="L51" s="14">
        <f t="shared" si="3"/>
        <v>2</v>
      </c>
      <c r="M51" s="30">
        <v>0</v>
      </c>
      <c r="N51" s="31">
        <v>0</v>
      </c>
      <c r="O51" s="32">
        <f t="shared" si="4"/>
        <v>1</v>
      </c>
      <c r="P51" s="17">
        <v>30</v>
      </c>
      <c r="Q51" s="39">
        <v>0</v>
      </c>
      <c r="R51" s="39">
        <f t="shared" si="5"/>
        <v>0.02</v>
      </c>
      <c r="S51" s="39">
        <v>0</v>
      </c>
      <c r="T51" s="40">
        <f t="shared" si="6"/>
        <v>0</v>
      </c>
      <c r="U51" s="41">
        <v>0</v>
      </c>
      <c r="V51" s="39">
        <f t="shared" si="7"/>
        <v>91.02</v>
      </c>
      <c r="W51" s="34"/>
    </row>
    <row r="52" spans="1:23" ht="21.95" customHeight="1">
      <c r="A52" s="11">
        <v>44</v>
      </c>
      <c r="B52" s="24" t="s">
        <v>86</v>
      </c>
      <c r="C52" s="13">
        <v>1</v>
      </c>
      <c r="D52" s="22">
        <v>1</v>
      </c>
      <c r="E52" s="14">
        <f t="shared" si="0"/>
        <v>1</v>
      </c>
      <c r="F52" s="14">
        <v>0</v>
      </c>
      <c r="G52" s="15">
        <v>1</v>
      </c>
      <c r="H52" s="17">
        <v>30</v>
      </c>
      <c r="I52" s="14">
        <f t="shared" si="1"/>
        <v>1</v>
      </c>
      <c r="J52" s="29">
        <f t="shared" si="2"/>
        <v>1</v>
      </c>
      <c r="K52" s="14">
        <v>30</v>
      </c>
      <c r="L52" s="14">
        <f t="shared" si="3"/>
        <v>1</v>
      </c>
      <c r="M52" s="30">
        <v>0</v>
      </c>
      <c r="N52" s="31">
        <v>0</v>
      </c>
      <c r="O52" s="32">
        <f t="shared" si="4"/>
        <v>1</v>
      </c>
      <c r="P52" s="14">
        <v>30</v>
      </c>
      <c r="Q52" s="39">
        <v>0</v>
      </c>
      <c r="R52" s="39">
        <f t="shared" si="5"/>
        <v>0.01</v>
      </c>
      <c r="S52" s="39">
        <v>0</v>
      </c>
      <c r="T52" s="40">
        <f t="shared" si="6"/>
        <v>0</v>
      </c>
      <c r="U52" s="41">
        <v>0</v>
      </c>
      <c r="V52" s="39">
        <f t="shared" si="7"/>
        <v>91.01</v>
      </c>
      <c r="W52" s="20"/>
    </row>
    <row r="53" spans="1:23" ht="21.95" customHeight="1">
      <c r="A53" s="11">
        <v>45</v>
      </c>
      <c r="B53" s="24" t="s">
        <v>87</v>
      </c>
      <c r="C53" s="13">
        <v>1</v>
      </c>
      <c r="D53" s="22">
        <v>1</v>
      </c>
      <c r="E53" s="14">
        <f t="shared" si="0"/>
        <v>1</v>
      </c>
      <c r="F53" s="14">
        <v>0</v>
      </c>
      <c r="G53" s="16">
        <v>1</v>
      </c>
      <c r="H53" s="17">
        <v>30</v>
      </c>
      <c r="I53" s="14">
        <f t="shared" si="1"/>
        <v>1</v>
      </c>
      <c r="J53" s="33">
        <f t="shared" si="2"/>
        <v>1</v>
      </c>
      <c r="K53" s="14">
        <v>30</v>
      </c>
      <c r="L53" s="14">
        <f t="shared" si="3"/>
        <v>1</v>
      </c>
      <c r="M53" s="30">
        <v>0</v>
      </c>
      <c r="N53" s="31">
        <v>0</v>
      </c>
      <c r="O53" s="32">
        <f t="shared" si="4"/>
        <v>1</v>
      </c>
      <c r="P53" s="17">
        <v>30</v>
      </c>
      <c r="Q53" s="39">
        <v>0</v>
      </c>
      <c r="R53" s="39">
        <f t="shared" si="5"/>
        <v>0.01</v>
      </c>
      <c r="S53" s="39">
        <v>0</v>
      </c>
      <c r="T53" s="40">
        <f t="shared" si="6"/>
        <v>0</v>
      </c>
      <c r="U53" s="41">
        <v>0</v>
      </c>
      <c r="V53" s="39">
        <f t="shared" si="7"/>
        <v>91.01</v>
      </c>
      <c r="W53" s="34"/>
    </row>
    <row r="54" spans="1:23" ht="21.95" customHeight="1">
      <c r="A54" s="11">
        <v>46</v>
      </c>
      <c r="B54" s="24" t="s">
        <v>88</v>
      </c>
      <c r="C54" s="13">
        <v>1</v>
      </c>
      <c r="D54" s="22">
        <v>1</v>
      </c>
      <c r="E54" s="14">
        <f t="shared" si="0"/>
        <v>1</v>
      </c>
      <c r="F54" s="14">
        <v>0</v>
      </c>
      <c r="G54" s="16">
        <v>1</v>
      </c>
      <c r="H54" s="17">
        <v>30</v>
      </c>
      <c r="I54" s="17">
        <f t="shared" si="1"/>
        <v>1</v>
      </c>
      <c r="J54" s="33">
        <f t="shared" si="2"/>
        <v>1</v>
      </c>
      <c r="K54" s="14">
        <v>30</v>
      </c>
      <c r="L54" s="14">
        <f t="shared" si="3"/>
        <v>1</v>
      </c>
      <c r="M54" s="30">
        <v>0</v>
      </c>
      <c r="N54" s="31">
        <v>0</v>
      </c>
      <c r="O54" s="32">
        <f t="shared" si="4"/>
        <v>1</v>
      </c>
      <c r="P54" s="17">
        <v>30</v>
      </c>
      <c r="Q54" s="39">
        <v>0</v>
      </c>
      <c r="R54" s="39">
        <f t="shared" si="5"/>
        <v>0.01</v>
      </c>
      <c r="S54" s="39">
        <v>0</v>
      </c>
      <c r="T54" s="40">
        <f t="shared" si="6"/>
        <v>0</v>
      </c>
      <c r="U54" s="41">
        <v>0</v>
      </c>
      <c r="V54" s="39">
        <f t="shared" si="7"/>
        <v>91.01</v>
      </c>
      <c r="W54" s="34"/>
    </row>
    <row r="55" spans="1:23" ht="21.95" customHeight="1">
      <c r="A55" s="11">
        <v>47</v>
      </c>
      <c r="B55" s="24" t="s">
        <v>89</v>
      </c>
      <c r="C55" s="13">
        <v>1</v>
      </c>
      <c r="D55" s="22">
        <v>1</v>
      </c>
      <c r="E55" s="14">
        <f t="shared" si="0"/>
        <v>1</v>
      </c>
      <c r="F55" s="14">
        <v>0</v>
      </c>
      <c r="G55" s="16">
        <v>1</v>
      </c>
      <c r="H55" s="17">
        <v>30</v>
      </c>
      <c r="I55" s="17">
        <f t="shared" si="1"/>
        <v>1</v>
      </c>
      <c r="J55" s="33">
        <f t="shared" si="2"/>
        <v>1</v>
      </c>
      <c r="K55" s="14">
        <v>30</v>
      </c>
      <c r="L55" s="14">
        <f t="shared" si="3"/>
        <v>1</v>
      </c>
      <c r="M55" s="30">
        <v>0</v>
      </c>
      <c r="N55" s="31">
        <v>0</v>
      </c>
      <c r="O55" s="32">
        <f t="shared" si="4"/>
        <v>1</v>
      </c>
      <c r="P55" s="17">
        <v>30</v>
      </c>
      <c r="Q55" s="39">
        <v>0</v>
      </c>
      <c r="R55" s="39">
        <f t="shared" si="5"/>
        <v>0.01</v>
      </c>
      <c r="S55" s="39">
        <v>0</v>
      </c>
      <c r="T55" s="40">
        <f t="shared" si="6"/>
        <v>0</v>
      </c>
      <c r="U55" s="41">
        <v>0</v>
      </c>
      <c r="V55" s="39">
        <f t="shared" si="7"/>
        <v>91.01</v>
      </c>
      <c r="W55" s="34"/>
    </row>
    <row r="56" spans="1:23" ht="21.95" customHeight="1">
      <c r="A56" s="11">
        <v>48</v>
      </c>
      <c r="B56" s="24" t="s">
        <v>90</v>
      </c>
      <c r="C56" s="13">
        <v>1</v>
      </c>
      <c r="D56" s="22">
        <v>1</v>
      </c>
      <c r="E56" s="14">
        <f t="shared" si="0"/>
        <v>1</v>
      </c>
      <c r="F56" s="14">
        <v>0</v>
      </c>
      <c r="G56" s="16">
        <v>1</v>
      </c>
      <c r="H56" s="17">
        <v>30</v>
      </c>
      <c r="I56" s="17">
        <f t="shared" si="1"/>
        <v>1</v>
      </c>
      <c r="J56" s="33">
        <f t="shared" si="2"/>
        <v>1</v>
      </c>
      <c r="K56" s="14">
        <v>30</v>
      </c>
      <c r="L56" s="14">
        <f t="shared" si="3"/>
        <v>1</v>
      </c>
      <c r="M56" s="30">
        <v>0</v>
      </c>
      <c r="N56" s="31">
        <v>0</v>
      </c>
      <c r="O56" s="32">
        <f t="shared" si="4"/>
        <v>1</v>
      </c>
      <c r="P56" s="17">
        <v>30</v>
      </c>
      <c r="Q56" s="39">
        <v>0</v>
      </c>
      <c r="R56" s="39">
        <f t="shared" si="5"/>
        <v>0.01</v>
      </c>
      <c r="S56" s="39">
        <v>0</v>
      </c>
      <c r="T56" s="40">
        <f t="shared" si="6"/>
        <v>0</v>
      </c>
      <c r="U56" s="41">
        <v>0</v>
      </c>
      <c r="V56" s="39">
        <f t="shared" si="7"/>
        <v>91.01</v>
      </c>
      <c r="W56" s="34"/>
    </row>
    <row r="57" spans="1:23" ht="21.95" customHeight="1">
      <c r="A57" s="11">
        <v>49</v>
      </c>
      <c r="B57" s="24" t="s">
        <v>91</v>
      </c>
      <c r="C57" s="13">
        <v>49</v>
      </c>
      <c r="D57" s="22"/>
      <c r="E57" s="14"/>
      <c r="F57" s="14"/>
      <c r="G57" s="16"/>
      <c r="H57" s="17"/>
      <c r="I57" s="14"/>
      <c r="J57" s="33"/>
      <c r="K57" s="14"/>
      <c r="L57" s="14"/>
      <c r="M57" s="30"/>
      <c r="N57" s="31"/>
      <c r="O57" s="32"/>
      <c r="P57" s="17"/>
      <c r="Q57" s="39"/>
      <c r="R57" s="39"/>
      <c r="S57" s="39"/>
      <c r="T57" s="40"/>
      <c r="U57" s="41"/>
      <c r="V57" s="39"/>
      <c r="W57" s="34"/>
    </row>
    <row r="58" spans="1:23" ht="33" customHeight="1">
      <c r="A58" s="11">
        <v>50</v>
      </c>
      <c r="B58" s="19" t="s">
        <v>39</v>
      </c>
      <c r="C58" s="25">
        <f>SUM(C9:C56)</f>
        <v>5749</v>
      </c>
      <c r="D58" s="25"/>
      <c r="E58" s="14">
        <f>SUM(E9:E56)</f>
        <v>5749</v>
      </c>
      <c r="F58" s="14">
        <f>SUM(F9:F54)</f>
        <v>0</v>
      </c>
      <c r="G58" s="16">
        <v>1</v>
      </c>
      <c r="H58" s="17"/>
      <c r="I58" s="14">
        <f>SUM(I9:I56)</f>
        <v>5749</v>
      </c>
      <c r="J58" s="33">
        <f>I58/C58</f>
        <v>1</v>
      </c>
      <c r="K58" s="25"/>
      <c r="L58" s="25">
        <f>SUM(L9:L56)</f>
        <v>5444</v>
      </c>
      <c r="M58" s="25">
        <f>SUM(M9:M56)</f>
        <v>1</v>
      </c>
      <c r="N58" s="25">
        <f>SUM(N9:N56)</f>
        <v>304</v>
      </c>
      <c r="O58" s="32">
        <f>L58/(I58-N58)</f>
        <v>0.99981634527089103</v>
      </c>
      <c r="P58" s="25"/>
      <c r="Q58" s="39">
        <f>SUM(Q9:Q56)</f>
        <v>18.625730994152001</v>
      </c>
      <c r="R58" s="39">
        <f>SUM(R9:R56)</f>
        <v>54.44</v>
      </c>
      <c r="S58" s="39">
        <f>SUM(S9:S56)</f>
        <v>17.7</v>
      </c>
      <c r="T58" s="39">
        <f>SUM(T9:T56)</f>
        <v>0.2</v>
      </c>
      <c r="U58" s="42">
        <f>SUM(U9:U54)</f>
        <v>3</v>
      </c>
      <c r="V58" s="43"/>
      <c r="W58" s="44"/>
    </row>
    <row r="59" spans="1:23" ht="20.100000000000001" customHeight="1">
      <c r="B59" s="26"/>
      <c r="C59" s="4"/>
      <c r="D59" s="4"/>
      <c r="E59" s="4"/>
      <c r="F59" s="4"/>
      <c r="G59" s="27"/>
      <c r="H59" s="28"/>
      <c r="I59" s="28"/>
      <c r="J59" s="36"/>
      <c r="K59" s="4"/>
      <c r="L59" s="4"/>
      <c r="M59" s="37"/>
      <c r="N59" s="37"/>
      <c r="O59" s="38"/>
      <c r="P59" s="4"/>
      <c r="Q59" s="45"/>
      <c r="R59" s="45"/>
      <c r="S59" s="46"/>
      <c r="T59" s="47"/>
      <c r="U59" s="37"/>
      <c r="V59" s="46"/>
      <c r="W59" s="48"/>
    </row>
    <row r="60" spans="1:23" ht="72" customHeight="1">
      <c r="A60" s="169" t="s">
        <v>92</v>
      </c>
      <c r="B60" s="169"/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70"/>
      <c r="N60" s="170"/>
      <c r="O60" s="169"/>
      <c r="P60" s="169"/>
      <c r="Q60" s="169"/>
      <c r="R60" s="169"/>
      <c r="S60" s="171"/>
      <c r="T60" s="171"/>
      <c r="U60" s="172"/>
      <c r="V60" s="169"/>
      <c r="W60" s="169"/>
    </row>
    <row r="61" spans="1:23" ht="18" customHeight="1">
      <c r="A61" s="169"/>
      <c r="B61" s="169"/>
      <c r="C61" s="169"/>
      <c r="D61" s="169"/>
      <c r="E61" s="169"/>
      <c r="F61" s="169"/>
      <c r="G61" s="169"/>
      <c r="H61" s="169"/>
      <c r="I61" s="169"/>
      <c r="J61" s="169"/>
      <c r="K61" s="169"/>
      <c r="L61" s="169"/>
      <c r="M61" s="170"/>
      <c r="N61" s="170"/>
      <c r="O61" s="169"/>
      <c r="P61" s="169"/>
      <c r="Q61" s="169"/>
      <c r="R61" s="169"/>
      <c r="S61" s="171"/>
      <c r="T61" s="171"/>
      <c r="U61" s="172"/>
      <c r="V61" s="169"/>
      <c r="W61" s="169"/>
    </row>
    <row r="62" spans="1:23" ht="18" customHeight="1">
      <c r="A62" s="169"/>
      <c r="B62" s="169"/>
      <c r="C62" s="169"/>
      <c r="D62" s="169"/>
      <c r="E62" s="169"/>
      <c r="F62" s="169"/>
      <c r="G62" s="169"/>
      <c r="H62" s="169"/>
      <c r="I62" s="169"/>
      <c r="J62" s="169"/>
      <c r="K62" s="169"/>
      <c r="L62" s="169"/>
      <c r="M62" s="170"/>
      <c r="N62" s="170"/>
      <c r="O62" s="169"/>
      <c r="P62" s="169"/>
      <c r="Q62" s="169"/>
      <c r="R62" s="169"/>
      <c r="S62" s="171"/>
      <c r="T62" s="171"/>
      <c r="U62" s="172"/>
      <c r="V62" s="169"/>
      <c r="W62" s="169"/>
    </row>
    <row r="66" spans="6:6">
      <c r="F66" s="49"/>
    </row>
  </sheetData>
  <sortState ref="A5:W29">
    <sortCondition descending="1" ref="V5:V29"/>
  </sortState>
  <mergeCells count="32">
    <mergeCell ref="A60:W62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O6:O8"/>
    <mergeCell ref="P6:P8"/>
    <mergeCell ref="Q6:Q8"/>
    <mergeCell ref="R6:R8"/>
    <mergeCell ref="S6:S8"/>
    <mergeCell ref="J6:J8"/>
    <mergeCell ref="K6:K8"/>
    <mergeCell ref="L6:L8"/>
    <mergeCell ref="M6:M8"/>
    <mergeCell ref="N6:N8"/>
    <mergeCell ref="E6:E8"/>
    <mergeCell ref="F6:F8"/>
    <mergeCell ref="G6:G8"/>
    <mergeCell ref="H6:H8"/>
    <mergeCell ref="I6:I8"/>
    <mergeCell ref="A1:B1"/>
    <mergeCell ref="A4:A8"/>
    <mergeCell ref="B4:B8"/>
    <mergeCell ref="C6:C8"/>
    <mergeCell ref="D6:D8"/>
  </mergeCells>
  <phoneticPr fontId="8" type="noConversion"/>
  <conditionalFormatting sqref="B57">
    <cfRule type="duplicateValues" dxfId="1" priority="2"/>
  </conditionalFormatting>
  <conditionalFormatting sqref="B9:B56">
    <cfRule type="duplicateValues" dxfId="0" priority="1"/>
  </conditionalFormatting>
  <pageMargins left="0.34930555555555598" right="0.118055555555556" top="0.55000000000000004" bottom="0.34930555555555598" header="0.42916666666666697" footer="0.23888888888888901"/>
  <pageSetup paperSize="9" firstPageNumber="4" orientation="landscape" useFirstPageNumber="1" verticalDpi="300" r:id="rId1"/>
  <headerFooter scaleWithDoc="0" alignWithMargins="0">
    <oddFooter>&amp;C- &amp;P&amp; 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县（市、区）</vt:lpstr>
      <vt:lpstr>市直属部门 </vt:lpstr>
      <vt:lpstr>'市直属部门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2018-10-10T04:03:00Z</dcterms:created>
  <dcterms:modified xsi:type="dcterms:W3CDTF">2019-10-23T01:42:46Z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ubyTemplateID" linkTarget="0">
    <vt:lpwstr>20</vt:lpwstr>
  </property>
</Properties>
</file>