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市直属部门 " sheetId="1" r:id="rId1"/>
    <sheet name="县（市、区）" sheetId="2" r:id="rId2"/>
  </sheets>
  <externalReferences>
    <externalReference r:id="rId3"/>
  </externalReferences>
  <definedNames>
    <definedName name="_xlnm.Print_Titles" localSheetId="0">'市直属部门 '!$4:$8</definedName>
    <definedName name="_xlnm._FilterDatabase" localSheetId="0" hidden="1">'市直属部门 '!$A$1:$W$66</definedName>
    <definedName name="_xlnm._FilterDatabase" localSheetId="1" hidden="1">'县（市、区）'!$A$1:$W$22</definedName>
  </definedNames>
  <calcPr calcId="144525"/>
</workbook>
</file>

<file path=xl/sharedStrings.xml><?xml version="1.0" encoding="utf-8"?>
<sst xmlns="http://schemas.openxmlformats.org/spreadsheetml/2006/main" count="103">
  <si>
    <t>附件1：</t>
  </si>
  <si>
    <t>12345市民服务热线市直属部门2018年第四季度工作效能考核评分表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</si>
  <si>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</si>
  <si>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</si>
  <si>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</si>
  <si>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</si>
  <si>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</si>
  <si>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</si>
  <si>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</si>
  <si>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</si>
  <si>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</si>
  <si>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</si>
  <si>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</si>
  <si>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</si>
  <si>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</si>
  <si>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</si>
  <si>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</si>
  <si>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</si>
  <si>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</si>
  <si>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</si>
  <si>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</si>
  <si>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</si>
  <si>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</si>
  <si>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</si>
  <si>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</si>
  <si>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</si>
  <si>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</si>
  <si>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</si>
  <si>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市城市管理和综合执法局</t>
  </si>
  <si>
    <t>市工商局</t>
  </si>
  <si>
    <t>市公安局</t>
  </si>
  <si>
    <t>市住建局</t>
  </si>
  <si>
    <t>移动湛江分公司</t>
  </si>
  <si>
    <t>市环保局</t>
  </si>
  <si>
    <t>市水务投资集团</t>
  </si>
  <si>
    <t>市交投集团</t>
  </si>
  <si>
    <t>电信湛江分公司</t>
  </si>
  <si>
    <t>市交通运输局</t>
  </si>
  <si>
    <t>市人社局</t>
  </si>
  <si>
    <t>市烟草专卖局</t>
  </si>
  <si>
    <t>市税务局</t>
  </si>
  <si>
    <t>市卫生计生局</t>
  </si>
  <si>
    <t>市公路局</t>
  </si>
  <si>
    <t>联通湛江分公司</t>
  </si>
  <si>
    <t>湛江银监分局</t>
  </si>
  <si>
    <t>湛江供电局</t>
  </si>
  <si>
    <t>市邮政管理局</t>
  </si>
  <si>
    <t>市公交公司</t>
  </si>
  <si>
    <t>市规划局</t>
  </si>
  <si>
    <t>湛江农垦局</t>
  </si>
  <si>
    <t>市发改局</t>
  </si>
  <si>
    <t>市教育局</t>
  </si>
  <si>
    <t>市国资委</t>
  </si>
  <si>
    <t>市食品药品监管局</t>
  </si>
  <si>
    <t>市国土资源局</t>
  </si>
  <si>
    <t>市民政局</t>
  </si>
  <si>
    <t>市旅游局</t>
  </si>
  <si>
    <t>市国资公司</t>
  </si>
  <si>
    <t>市质监局</t>
  </si>
  <si>
    <t>市市场物管总站</t>
  </si>
  <si>
    <t>市文广新局</t>
  </si>
  <si>
    <t>湛江机场公司</t>
  </si>
  <si>
    <t>市体育局</t>
  </si>
  <si>
    <t>市海洋渔业局</t>
  </si>
  <si>
    <t>市金融局</t>
  </si>
  <si>
    <t>湛江市邮政分公司</t>
  </si>
  <si>
    <t>市运河管理局</t>
  </si>
  <si>
    <t>市财政局</t>
  </si>
  <si>
    <t>市广播电视台</t>
  </si>
  <si>
    <t>市人防办</t>
  </si>
  <si>
    <t>湛江海事局</t>
  </si>
  <si>
    <t>市司法局</t>
  </si>
  <si>
    <t>市水务局</t>
  </si>
  <si>
    <t>市公积金中心</t>
  </si>
  <si>
    <t>湛江日报社</t>
  </si>
  <si>
    <t>市林业局</t>
  </si>
  <si>
    <t>市地震局</t>
  </si>
  <si>
    <t>人民银行湛江市中心支行</t>
  </si>
  <si>
    <t>市安全监管局</t>
  </si>
  <si>
    <t>市残联</t>
  </si>
  <si>
    <t>市经信局</t>
  </si>
  <si>
    <t>市科技局</t>
  </si>
  <si>
    <t>市商务局</t>
  </si>
  <si>
    <t>市统计局</t>
  </si>
  <si>
    <t>市粮食局</t>
  </si>
  <si>
    <t>合计</t>
  </si>
  <si>
    <t xml:space="preserve">备注：1.本统计表统计的是2018年9月21日至2018年12月20日转派至各市直属部门的工单，截止时间为2018年12月28日；本季度没有工单的3成员单位不参加效能考核评分；工单数在合计工单总数1%宗以下（即74宗）的不做为考核名次排列，按工单总数从多到少排列；承办结果满意的加分按0.01分/宗计算。
      2.涉法涉诉类不计入满意率计算。    
      3.2018年第四季度非成员单位承接工单总数19宗，其中：广电网络湛江分公司10宗、南海西部石油管理局6宗、新奥燃气公司3宗。      
     </t>
  </si>
  <si>
    <t>附件2：</t>
  </si>
  <si>
    <t>12345市民服务热线县（市、区）2018年第四季度工作效能考核评分表</t>
  </si>
  <si>
    <t>廉江市政府</t>
  </si>
  <si>
    <t>遂溪县政府</t>
  </si>
  <si>
    <t>吴川市政府</t>
  </si>
  <si>
    <t>霞山区政府</t>
  </si>
  <si>
    <t>湛江开发区管委会</t>
  </si>
  <si>
    <t>赤坎区政府</t>
  </si>
  <si>
    <t>徐闻县政府</t>
  </si>
  <si>
    <t>麻章区政府</t>
  </si>
  <si>
    <t>坡头区政府</t>
  </si>
  <si>
    <t>雷州市政府</t>
  </si>
  <si>
    <t>南三岛管委会</t>
  </si>
  <si>
    <t>湛江海东新区管委会</t>
  </si>
  <si>
    <t>市奋勇经济区管委会</t>
  </si>
  <si>
    <t xml:space="preserve">备注：1.本统计表统计的是2018年9月21日至2018年12月20日转派至各县(市、区）的工单，截止时间为2018年12月28日。本季度没有工单的成员单位不参加效能考核评分。工单数在合计工单总数1%宗以下（即95宗）的不做为考核名次排列，按工单总数从多到少排列；承办结果满意的加分按0.01分/宗计算。
      2.涉法涉诉类不计入满意率计算。     
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</si>
</sst>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%"/>
  </numFmts>
  <fonts count="27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宋体"/>
      <charset val="134"/>
    </font>
    <font>
      <sz val="12"/>
      <name val="宋体"/>
      <charset val="134"/>
      <scheme val="minor"/>
    </font>
    <font>
      <sz val="12"/>
      <color indexed="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2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21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20" applyNumberFormat="0" applyAlignment="0" applyProtection="0">
      <alignment vertical="center"/>
    </xf>
    <xf numFmtId="0" fontId="26" fillId="14" borderId="24" applyNumberFormat="0" applyAlignment="0" applyProtection="0">
      <alignment vertical="center"/>
    </xf>
    <xf numFmtId="0" fontId="8" fillId="6" borderId="1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9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Fill="1">
      <alignment vertical="center"/>
    </xf>
    <xf numFmtId="0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1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Font="1" applyFill="1" applyBorder="1">
      <alignment vertical="center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Font="1" applyFill="1" applyBorder="1">
      <alignment vertical="center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7" fontId="2" fillId="0" borderId="0" xfId="0" applyNumberFormat="1" applyFont="1" applyAlignment="1">
      <alignment vertical="center"/>
    </xf>
    <xf numFmtId="177" fontId="2" fillId="0" borderId="1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177" fontId="3" fillId="0" borderId="1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1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4" xfId="0" applyNumberFormat="1" applyFont="1" applyFill="1" applyBorder="1" applyAlignment="1">
      <alignment horizontal="center" vertical="center" textRotation="255" wrapText="1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15" xfId="0" applyNumberFormat="1" applyFont="1" applyFill="1" applyBorder="1" applyAlignment="1">
      <alignment horizontal="center" vertical="center" textRotation="255" wrapText="1"/>
    </xf>
    <xf numFmtId="0" fontId="0" fillId="0" borderId="13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NumberFormat="1" applyFont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176" fontId="3" fillId="0" borderId="8" xfId="0" applyNumberFormat="1" applyFont="1" applyFill="1" applyBorder="1" applyAlignment="1">
      <alignment horizontal="center" vertical="center" wrapText="1"/>
    </xf>
    <xf numFmtId="176" fontId="3" fillId="0" borderId="13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11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textRotation="255" wrapText="1"/>
    </xf>
    <xf numFmtId="176" fontId="0" fillId="0" borderId="11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6" fontId="0" fillId="0" borderId="7" xfId="0" applyNumberFormat="1" applyFont="1" applyFill="1" applyBorder="1" applyAlignment="1">
      <alignment horizontal="center" vertical="center" textRotation="255" wrapText="1"/>
    </xf>
    <xf numFmtId="176" fontId="0" fillId="0" borderId="1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176" fontId="0" fillId="0" borderId="11" xfId="0" applyNumberFormat="1" applyFill="1" applyBorder="1" applyAlignment="1">
      <alignment vertical="center"/>
    </xf>
    <xf numFmtId="0" fontId="0" fillId="0" borderId="2" xfId="0" applyBorder="1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9" fontId="0" fillId="0" borderId="13" xfId="0" applyNumberFormat="1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/>
    </xf>
    <xf numFmtId="177" fontId="0" fillId="0" borderId="13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177" fontId="0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14" xfId="0" applyNumberFormat="1" applyFont="1" applyFill="1" applyBorder="1" applyAlignment="1">
      <alignment horizontal="center" vertical="center" textRotation="255" wrapText="1"/>
    </xf>
    <xf numFmtId="0" fontId="3" fillId="0" borderId="10" xfId="0" applyNumberFormat="1" applyFont="1" applyFill="1" applyBorder="1" applyAlignment="1">
      <alignment horizontal="center" vertical="center" textRotation="255" wrapText="1"/>
    </xf>
    <xf numFmtId="176" fontId="3" fillId="0" borderId="15" xfId="0" applyNumberFormat="1" applyFont="1" applyFill="1" applyBorder="1" applyAlignment="1">
      <alignment horizontal="center" vertical="center" textRotation="255" wrapText="1"/>
    </xf>
    <xf numFmtId="176" fontId="0" fillId="0" borderId="13" xfId="0" applyNumberFormat="1" applyFont="1" applyFill="1" applyBorder="1" applyAlignment="1">
      <alignment horizontal="center" vertical="center"/>
    </xf>
    <xf numFmtId="176" fontId="0" fillId="0" borderId="13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 wrapText="1"/>
    </xf>
    <xf numFmtId="176" fontId="0" fillId="0" borderId="13" xfId="0" applyNumberFormat="1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479;&#35745;\&#26376;&#25253;\2018&#24180;\2018&#24180;12&#26376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576</v>
          </cell>
          <cell r="D3">
            <v>592</v>
          </cell>
          <cell r="E3">
            <v>502</v>
          </cell>
          <cell r="F3">
            <v>1670</v>
          </cell>
          <cell r="G3">
            <v>574</v>
          </cell>
          <cell r="H3">
            <v>569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5</v>
          </cell>
          <cell r="N3">
            <v>9</v>
          </cell>
          <cell r="O3">
            <v>8</v>
          </cell>
          <cell r="P3">
            <v>22</v>
          </cell>
        </row>
        <row r="4">
          <cell r="B4" t="str">
            <v>雷州市政府</v>
          </cell>
          <cell r="C4">
            <v>483</v>
          </cell>
          <cell r="D4">
            <v>562</v>
          </cell>
          <cell r="E4">
            <v>325</v>
          </cell>
          <cell r="F4">
            <v>1370</v>
          </cell>
          <cell r="G4">
            <v>399</v>
          </cell>
          <cell r="H4">
            <v>389</v>
          </cell>
          <cell r="I4">
            <v>0</v>
          </cell>
          <cell r="J4">
            <v>0</v>
          </cell>
          <cell r="K4">
            <v>1</v>
          </cell>
          <cell r="L4">
            <v>1</v>
          </cell>
          <cell r="M4">
            <v>10</v>
          </cell>
          <cell r="N4">
            <v>3</v>
          </cell>
          <cell r="O4">
            <v>7</v>
          </cell>
          <cell r="P4">
            <v>20</v>
          </cell>
        </row>
        <row r="5">
          <cell r="B5" t="str">
            <v>遂溪县政府</v>
          </cell>
          <cell r="C5">
            <v>435</v>
          </cell>
          <cell r="D5">
            <v>417</v>
          </cell>
          <cell r="E5">
            <v>394</v>
          </cell>
          <cell r="F5">
            <v>1246</v>
          </cell>
          <cell r="G5">
            <v>435</v>
          </cell>
          <cell r="H5">
            <v>431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4</v>
          </cell>
          <cell r="N5">
            <v>5</v>
          </cell>
          <cell r="O5">
            <v>14</v>
          </cell>
          <cell r="P5">
            <v>23</v>
          </cell>
        </row>
        <row r="6">
          <cell r="B6" t="str">
            <v>吴川市政府</v>
          </cell>
          <cell r="C6">
            <v>426</v>
          </cell>
          <cell r="D6">
            <v>413</v>
          </cell>
          <cell r="E6">
            <v>367</v>
          </cell>
          <cell r="F6">
            <v>1206</v>
          </cell>
          <cell r="G6">
            <v>426</v>
          </cell>
          <cell r="H6">
            <v>419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7</v>
          </cell>
          <cell r="N6">
            <v>14</v>
          </cell>
          <cell r="O6">
            <v>14</v>
          </cell>
          <cell r="P6">
            <v>35</v>
          </cell>
        </row>
        <row r="7">
          <cell r="B7" t="str">
            <v>霞山区政府</v>
          </cell>
          <cell r="C7">
            <v>376</v>
          </cell>
          <cell r="D7">
            <v>369</v>
          </cell>
          <cell r="E7">
            <v>500</v>
          </cell>
          <cell r="F7">
            <v>1245</v>
          </cell>
          <cell r="G7">
            <v>375</v>
          </cell>
          <cell r="H7">
            <v>365</v>
          </cell>
          <cell r="I7">
            <v>1</v>
          </cell>
          <cell r="J7">
            <v>0</v>
          </cell>
          <cell r="K7">
            <v>3</v>
          </cell>
          <cell r="L7">
            <v>4</v>
          </cell>
          <cell r="M7">
            <v>9</v>
          </cell>
          <cell r="N7">
            <v>20</v>
          </cell>
          <cell r="O7">
            <v>29</v>
          </cell>
          <cell r="P7">
            <v>58</v>
          </cell>
        </row>
        <row r="8">
          <cell r="B8" t="str">
            <v>湛江开发区管委会</v>
          </cell>
          <cell r="C8">
            <v>219</v>
          </cell>
          <cell r="D8">
            <v>224</v>
          </cell>
          <cell r="E8">
            <v>215</v>
          </cell>
          <cell r="F8">
            <v>658</v>
          </cell>
          <cell r="G8">
            <v>219</v>
          </cell>
          <cell r="H8">
            <v>214</v>
          </cell>
          <cell r="I8">
            <v>2</v>
          </cell>
          <cell r="J8">
            <v>0</v>
          </cell>
          <cell r="K8">
            <v>1</v>
          </cell>
          <cell r="L8">
            <v>3</v>
          </cell>
          <cell r="M8">
            <v>3</v>
          </cell>
          <cell r="N8">
            <v>8</v>
          </cell>
          <cell r="O8">
            <v>16</v>
          </cell>
          <cell r="P8">
            <v>27</v>
          </cell>
        </row>
        <row r="9">
          <cell r="B9" t="str">
            <v>徐闻县政府</v>
          </cell>
          <cell r="C9">
            <v>196</v>
          </cell>
          <cell r="D9">
            <v>198</v>
          </cell>
          <cell r="E9">
            <v>203</v>
          </cell>
          <cell r="F9">
            <v>597</v>
          </cell>
          <cell r="G9">
            <v>194</v>
          </cell>
          <cell r="H9">
            <v>192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</v>
          </cell>
          <cell r="N9">
            <v>3</v>
          </cell>
          <cell r="O9">
            <v>7</v>
          </cell>
          <cell r="P9">
            <v>12</v>
          </cell>
        </row>
        <row r="10">
          <cell r="B10" t="str">
            <v>赤坎区政府</v>
          </cell>
          <cell r="C10">
            <v>151</v>
          </cell>
          <cell r="D10">
            <v>168</v>
          </cell>
          <cell r="E10">
            <v>268</v>
          </cell>
          <cell r="F10">
            <v>587</v>
          </cell>
          <cell r="G10">
            <v>151</v>
          </cell>
          <cell r="H10">
            <v>150</v>
          </cell>
          <cell r="I10">
            <v>1</v>
          </cell>
          <cell r="J10">
            <v>0</v>
          </cell>
          <cell r="K10">
            <v>0</v>
          </cell>
          <cell r="L10">
            <v>1</v>
          </cell>
          <cell r="M10">
            <v>0</v>
          </cell>
          <cell r="N10">
            <v>4</v>
          </cell>
          <cell r="O10">
            <v>7</v>
          </cell>
          <cell r="P10">
            <v>11</v>
          </cell>
        </row>
        <row r="11">
          <cell r="B11" t="str">
            <v>坡头区政府</v>
          </cell>
          <cell r="C11">
            <v>142</v>
          </cell>
          <cell r="D11">
            <v>121</v>
          </cell>
          <cell r="E11">
            <v>124</v>
          </cell>
          <cell r="F11">
            <v>387</v>
          </cell>
          <cell r="G11">
            <v>142</v>
          </cell>
          <cell r="H11">
            <v>140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2</v>
          </cell>
          <cell r="N11">
            <v>1</v>
          </cell>
          <cell r="O11">
            <v>12</v>
          </cell>
          <cell r="P11">
            <v>15</v>
          </cell>
        </row>
        <row r="12">
          <cell r="B12" t="str">
            <v>麻章区政府</v>
          </cell>
          <cell r="C12">
            <v>128</v>
          </cell>
          <cell r="D12">
            <v>148</v>
          </cell>
          <cell r="E12">
            <v>146</v>
          </cell>
          <cell r="F12">
            <v>422</v>
          </cell>
          <cell r="G12">
            <v>128</v>
          </cell>
          <cell r="H12">
            <v>125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3</v>
          </cell>
          <cell r="N12">
            <v>3</v>
          </cell>
          <cell r="O12">
            <v>5</v>
          </cell>
          <cell r="P12">
            <v>11</v>
          </cell>
        </row>
        <row r="13">
          <cell r="B13" t="str">
            <v>南三岛管委会</v>
          </cell>
          <cell r="C13">
            <v>16</v>
          </cell>
          <cell r="D13">
            <v>16</v>
          </cell>
          <cell r="E13">
            <v>22</v>
          </cell>
          <cell r="F13">
            <v>54</v>
          </cell>
          <cell r="G13">
            <v>16</v>
          </cell>
          <cell r="H13">
            <v>15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O13">
            <v>3</v>
          </cell>
          <cell r="P13">
            <v>4</v>
          </cell>
        </row>
        <row r="14">
          <cell r="B14" t="str">
            <v>湛江海东新区管委会</v>
          </cell>
          <cell r="C14">
            <v>8</v>
          </cell>
          <cell r="D14">
            <v>7</v>
          </cell>
          <cell r="E14">
            <v>6</v>
          </cell>
          <cell r="F14">
            <v>21</v>
          </cell>
          <cell r="G14">
            <v>8</v>
          </cell>
          <cell r="H14">
            <v>8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0</v>
          </cell>
          <cell r="P14">
            <v>1</v>
          </cell>
        </row>
        <row r="15">
          <cell r="B15" t="str">
            <v>市奋勇经济区管委会</v>
          </cell>
          <cell r="C15">
            <v>6</v>
          </cell>
          <cell r="D15">
            <v>0</v>
          </cell>
          <cell r="E15">
            <v>0</v>
          </cell>
          <cell r="F15">
            <v>6</v>
          </cell>
          <cell r="G15">
            <v>6</v>
          </cell>
          <cell r="H15">
            <v>6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4"/>
  <sheetViews>
    <sheetView tabSelected="1" workbookViewId="0">
      <pane xSplit="2" ySplit="8" topLeftCell="C60" activePane="bottomRight" state="frozen"/>
      <selection/>
      <selection pane="topRight"/>
      <selection pane="bottomLeft"/>
      <selection pane="bottomRight" activeCell="P66" sqref="P66"/>
    </sheetView>
  </sheetViews>
  <sheetFormatPr defaultColWidth="9" defaultRowHeight="14.25"/>
  <cols>
    <col min="1" max="1" width="2.875" style="1" customWidth="1"/>
    <col min="2" max="2" width="23.625" style="2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3" customWidth="1"/>
    <col min="8" max="8" width="3.625" customWidth="1"/>
    <col min="9" max="9" width="5.125" customWidth="1"/>
    <col min="10" max="10" width="7.125" style="4" customWidth="1"/>
    <col min="11" max="11" width="3.625" customWidth="1"/>
    <col min="12" max="14" width="4.625" customWidth="1"/>
    <col min="15" max="15" width="6.625" style="4" customWidth="1"/>
    <col min="16" max="16" width="3.625" customWidth="1"/>
    <col min="17" max="17" width="6.425" customWidth="1"/>
    <col min="18" max="18" width="5.425" style="50" customWidth="1"/>
    <col min="19" max="19" width="5.425" style="7" customWidth="1"/>
    <col min="20" max="20" width="5.425" style="6" customWidth="1"/>
    <col min="21" max="21" width="3.625" customWidth="1"/>
    <col min="22" max="22" width="6.625" customWidth="1"/>
    <col min="23" max="23" width="4.125" customWidth="1"/>
  </cols>
  <sheetData>
    <row r="1" spans="1:2">
      <c r="A1" s="9" t="s">
        <v>0</v>
      </c>
      <c r="B1" s="10"/>
    </row>
    <row r="2" ht="18" customHeight="1" spans="1:23">
      <c r="A2" s="113" t="s">
        <v>1</v>
      </c>
      <c r="B2" s="114"/>
      <c r="C2" s="115"/>
      <c r="D2" s="115"/>
      <c r="E2" s="115"/>
      <c r="F2" s="115"/>
      <c r="G2" s="116"/>
      <c r="H2" s="115"/>
      <c r="I2" s="115"/>
      <c r="J2" s="130"/>
      <c r="K2" s="115"/>
      <c r="L2" s="115"/>
      <c r="M2" s="115"/>
      <c r="N2" s="115"/>
      <c r="O2" s="130"/>
      <c r="P2" s="115"/>
      <c r="Q2" s="115"/>
      <c r="R2" s="115"/>
      <c r="S2" s="135"/>
      <c r="T2" s="136"/>
      <c r="U2" s="115"/>
      <c r="V2" s="115"/>
      <c r="W2" s="115"/>
    </row>
    <row r="3" ht="18" customHeight="1" spans="1:23">
      <c r="A3" s="115"/>
      <c r="B3" s="114"/>
      <c r="C3" s="115"/>
      <c r="D3" s="115"/>
      <c r="E3" s="115"/>
      <c r="F3" s="115"/>
      <c r="G3" s="116"/>
      <c r="H3" s="115"/>
      <c r="I3" s="115"/>
      <c r="J3" s="130"/>
      <c r="K3" s="115"/>
      <c r="L3" s="115"/>
      <c r="M3" s="115"/>
      <c r="N3" s="115"/>
      <c r="O3" s="130"/>
      <c r="P3" s="115"/>
      <c r="Q3" s="115"/>
      <c r="R3" s="115"/>
      <c r="S3" s="135"/>
      <c r="T3" s="136"/>
      <c r="U3" s="115"/>
      <c r="V3" s="115"/>
      <c r="W3" s="115"/>
    </row>
    <row r="4" ht="18" customHeight="1" spans="1:23">
      <c r="A4" s="117" t="s">
        <v>2</v>
      </c>
      <c r="B4" s="118" t="s">
        <v>3</v>
      </c>
      <c r="C4" s="119" t="s">
        <v>4</v>
      </c>
      <c r="D4" s="119"/>
      <c r="E4" s="58" t="s">
        <v>5</v>
      </c>
      <c r="F4" s="58"/>
      <c r="G4" s="120"/>
      <c r="H4" s="58"/>
      <c r="I4" s="58" t="s">
        <v>6</v>
      </c>
      <c r="J4" s="59"/>
      <c r="K4" s="58"/>
      <c r="L4" s="58" t="s">
        <v>7</v>
      </c>
      <c r="M4" s="58"/>
      <c r="N4" s="58"/>
      <c r="O4" s="58"/>
      <c r="P4" s="58"/>
      <c r="Q4" s="137" t="s">
        <v>8</v>
      </c>
      <c r="R4" s="137"/>
      <c r="S4" s="137"/>
      <c r="T4" s="137" t="s">
        <v>9</v>
      </c>
      <c r="U4" s="58"/>
      <c r="V4" s="138" t="s">
        <v>10</v>
      </c>
      <c r="W4" s="139" t="s">
        <v>11</v>
      </c>
    </row>
    <row r="5" ht="18" customHeight="1" spans="1:23">
      <c r="A5" s="117"/>
      <c r="B5" s="121"/>
      <c r="C5" s="122"/>
      <c r="D5" s="122"/>
      <c r="E5" s="58"/>
      <c r="F5" s="58"/>
      <c r="G5" s="120"/>
      <c r="H5" s="58"/>
      <c r="I5" s="58"/>
      <c r="J5" s="59"/>
      <c r="K5" s="58"/>
      <c r="L5" s="58"/>
      <c r="M5" s="58"/>
      <c r="N5" s="58"/>
      <c r="O5" s="58"/>
      <c r="P5" s="58"/>
      <c r="Q5" s="137"/>
      <c r="R5" s="137"/>
      <c r="S5" s="137"/>
      <c r="T5" s="137"/>
      <c r="U5" s="58"/>
      <c r="V5" s="140"/>
      <c r="W5" s="66"/>
    </row>
    <row r="6" ht="26.1" customHeight="1" spans="1:23">
      <c r="A6" s="117"/>
      <c r="B6" s="121"/>
      <c r="C6" s="66" t="s">
        <v>12</v>
      </c>
      <c r="D6" s="63" t="s">
        <v>13</v>
      </c>
      <c r="E6" s="35" t="s">
        <v>14</v>
      </c>
      <c r="F6" s="35" t="s">
        <v>15</v>
      </c>
      <c r="G6" s="36" t="s">
        <v>16</v>
      </c>
      <c r="H6" s="35" t="s">
        <v>13</v>
      </c>
      <c r="I6" s="35" t="s">
        <v>17</v>
      </c>
      <c r="J6" s="62" t="s">
        <v>18</v>
      </c>
      <c r="K6" s="35" t="s">
        <v>13</v>
      </c>
      <c r="L6" s="63" t="s">
        <v>19</v>
      </c>
      <c r="M6" s="64" t="s">
        <v>20</v>
      </c>
      <c r="N6" s="65" t="s">
        <v>21</v>
      </c>
      <c r="O6" s="35" t="s">
        <v>22</v>
      </c>
      <c r="P6" s="35" t="s">
        <v>13</v>
      </c>
      <c r="Q6" s="95" t="s">
        <v>23</v>
      </c>
      <c r="R6" s="95" t="s">
        <v>24</v>
      </c>
      <c r="S6" s="95" t="s">
        <v>25</v>
      </c>
      <c r="T6" s="95" t="s">
        <v>26</v>
      </c>
      <c r="U6" s="35" t="s">
        <v>27</v>
      </c>
      <c r="V6" s="140"/>
      <c r="W6" s="66"/>
    </row>
    <row r="7" ht="26.1" customHeight="1" spans="1:23">
      <c r="A7" s="117"/>
      <c r="B7" s="121"/>
      <c r="C7" s="66"/>
      <c r="D7" s="63"/>
      <c r="E7" s="35"/>
      <c r="F7" s="35"/>
      <c r="G7" s="36"/>
      <c r="H7" s="35"/>
      <c r="I7" s="35"/>
      <c r="J7" s="62"/>
      <c r="K7" s="35"/>
      <c r="L7" s="63"/>
      <c r="M7" s="64"/>
      <c r="N7" s="67"/>
      <c r="O7" s="35"/>
      <c r="P7" s="35"/>
      <c r="Q7" s="95"/>
      <c r="R7" s="95"/>
      <c r="S7" s="95"/>
      <c r="T7" s="95"/>
      <c r="U7" s="35"/>
      <c r="V7" s="140"/>
      <c r="W7" s="66"/>
    </row>
    <row r="8" ht="26.1" customHeight="1" spans="1:23">
      <c r="A8" s="117"/>
      <c r="B8" s="121"/>
      <c r="C8" s="66"/>
      <c r="D8" s="63"/>
      <c r="E8" s="35"/>
      <c r="F8" s="35"/>
      <c r="G8" s="36"/>
      <c r="H8" s="35"/>
      <c r="I8" s="35"/>
      <c r="J8" s="62"/>
      <c r="K8" s="35"/>
      <c r="L8" s="63"/>
      <c r="M8" s="64"/>
      <c r="N8" s="68"/>
      <c r="O8" s="35"/>
      <c r="P8" s="35"/>
      <c r="Q8" s="95"/>
      <c r="R8" s="95"/>
      <c r="S8" s="95"/>
      <c r="T8" s="95"/>
      <c r="U8" s="35"/>
      <c r="V8" s="88"/>
      <c r="W8" s="66"/>
    </row>
    <row r="9" ht="22" customHeight="1" spans="1:23">
      <c r="A9" s="123">
        <v>1</v>
      </c>
      <c r="B9" s="124" t="s">
        <v>28</v>
      </c>
      <c r="C9" s="125">
        <v>2148</v>
      </c>
      <c r="D9" s="70">
        <v>10</v>
      </c>
      <c r="E9" s="70">
        <f t="shared" ref="E9:E65" si="0">C9-F9</f>
        <v>2148</v>
      </c>
      <c r="F9" s="70">
        <v>0</v>
      </c>
      <c r="G9" s="126">
        <v>1</v>
      </c>
      <c r="H9" s="70">
        <v>30</v>
      </c>
      <c r="I9" s="70">
        <f t="shared" ref="I9:I65" si="1">E9</f>
        <v>2148</v>
      </c>
      <c r="J9" s="131">
        <f t="shared" ref="J9:J66" si="2">I9/C9</f>
        <v>1</v>
      </c>
      <c r="K9" s="70">
        <v>30</v>
      </c>
      <c r="L9" s="70">
        <f t="shared" ref="L9:L65" si="3">I9-M9-N9</f>
        <v>2068</v>
      </c>
      <c r="M9" s="132">
        <v>12</v>
      </c>
      <c r="N9" s="132">
        <v>68</v>
      </c>
      <c r="O9" s="133">
        <f t="shared" ref="O9:O17" si="4">L9/(I9-N9)</f>
        <v>0.994230769230769</v>
      </c>
      <c r="P9" s="70">
        <v>30</v>
      </c>
      <c r="Q9" s="141">
        <f>(C9-130)/130*5</f>
        <v>77.6153846153846</v>
      </c>
      <c r="R9" s="141">
        <f t="shared" ref="R9:R65" si="5">L9*0.01</f>
        <v>20.68</v>
      </c>
      <c r="S9" s="141">
        <v>0.6</v>
      </c>
      <c r="T9" s="142">
        <f t="shared" ref="T9:T65" si="6">M9*0.2</f>
        <v>2.4</v>
      </c>
      <c r="U9" s="70">
        <f t="shared" ref="U9:U65" si="7">F9</f>
        <v>0</v>
      </c>
      <c r="V9" s="141">
        <f t="shared" ref="V9:V65" si="8">D9+H9+K9+P9+Q9+R9+S9-T9-U9</f>
        <v>196.495384615385</v>
      </c>
      <c r="W9" s="39">
        <v>1</v>
      </c>
    </row>
    <row r="10" ht="22" customHeight="1" spans="1:23">
      <c r="A10" s="123">
        <v>2</v>
      </c>
      <c r="B10" s="124" t="s">
        <v>29</v>
      </c>
      <c r="C10" s="125">
        <v>929</v>
      </c>
      <c r="D10" s="70">
        <v>10</v>
      </c>
      <c r="E10" s="70">
        <f t="shared" si="0"/>
        <v>929</v>
      </c>
      <c r="F10" s="70">
        <v>0</v>
      </c>
      <c r="G10" s="41">
        <v>1</v>
      </c>
      <c r="H10" s="40">
        <v>30</v>
      </c>
      <c r="I10" s="40">
        <f t="shared" si="1"/>
        <v>929</v>
      </c>
      <c r="J10" s="69">
        <f t="shared" si="2"/>
        <v>1</v>
      </c>
      <c r="K10" s="70">
        <v>30</v>
      </c>
      <c r="L10" s="70">
        <f t="shared" si="3"/>
        <v>916</v>
      </c>
      <c r="M10" s="132">
        <v>0</v>
      </c>
      <c r="N10" s="132">
        <v>13</v>
      </c>
      <c r="O10" s="133">
        <f t="shared" si="4"/>
        <v>1</v>
      </c>
      <c r="P10" s="39">
        <v>30</v>
      </c>
      <c r="Q10" s="141">
        <f t="shared" ref="Q10:Q19" si="9">(C10-130)/130*5</f>
        <v>30.7307692307692</v>
      </c>
      <c r="R10" s="141">
        <f t="shared" si="5"/>
        <v>9.16</v>
      </c>
      <c r="S10" s="141">
        <v>0.6</v>
      </c>
      <c r="T10" s="142">
        <f t="shared" si="6"/>
        <v>0</v>
      </c>
      <c r="U10" s="70">
        <f t="shared" si="7"/>
        <v>0</v>
      </c>
      <c r="V10" s="141">
        <f t="shared" si="8"/>
        <v>140.490769230769</v>
      </c>
      <c r="W10" s="39">
        <v>2</v>
      </c>
    </row>
    <row r="11" ht="22" customHeight="1" spans="1:23">
      <c r="A11" s="123">
        <v>3</v>
      </c>
      <c r="B11" s="124" t="s">
        <v>30</v>
      </c>
      <c r="C11" s="125">
        <v>669</v>
      </c>
      <c r="D11" s="70">
        <v>10</v>
      </c>
      <c r="E11" s="70">
        <f t="shared" si="0"/>
        <v>669</v>
      </c>
      <c r="F11" s="70">
        <v>0</v>
      </c>
      <c r="G11" s="41">
        <v>1</v>
      </c>
      <c r="H11" s="40">
        <v>30</v>
      </c>
      <c r="I11" s="40">
        <f t="shared" si="1"/>
        <v>669</v>
      </c>
      <c r="J11" s="69">
        <f t="shared" si="2"/>
        <v>1</v>
      </c>
      <c r="K11" s="70">
        <v>30</v>
      </c>
      <c r="L11" s="70">
        <f t="shared" si="3"/>
        <v>642</v>
      </c>
      <c r="M11" s="132">
        <v>0</v>
      </c>
      <c r="N11" s="132">
        <v>27</v>
      </c>
      <c r="O11" s="133">
        <f t="shared" si="4"/>
        <v>1</v>
      </c>
      <c r="P11" s="40">
        <v>30</v>
      </c>
      <c r="Q11" s="141">
        <f t="shared" si="9"/>
        <v>20.7307692307692</v>
      </c>
      <c r="R11" s="141">
        <f t="shared" si="5"/>
        <v>6.42</v>
      </c>
      <c r="S11" s="141">
        <v>3.9</v>
      </c>
      <c r="T11" s="142">
        <f t="shared" si="6"/>
        <v>0</v>
      </c>
      <c r="U11" s="70">
        <f t="shared" si="7"/>
        <v>0</v>
      </c>
      <c r="V11" s="141">
        <f t="shared" si="8"/>
        <v>131.050769230769</v>
      </c>
      <c r="W11" s="39">
        <v>3</v>
      </c>
    </row>
    <row r="12" ht="22" customHeight="1" spans="1:23">
      <c r="A12" s="123">
        <v>4</v>
      </c>
      <c r="B12" s="124" t="s">
        <v>31</v>
      </c>
      <c r="C12" s="125">
        <v>648</v>
      </c>
      <c r="D12" s="70">
        <v>10</v>
      </c>
      <c r="E12" s="70">
        <f t="shared" si="0"/>
        <v>648</v>
      </c>
      <c r="F12" s="40">
        <v>0</v>
      </c>
      <c r="G12" s="41">
        <v>1</v>
      </c>
      <c r="H12" s="40">
        <v>30</v>
      </c>
      <c r="I12" s="40">
        <f t="shared" si="1"/>
        <v>648</v>
      </c>
      <c r="J12" s="69">
        <f t="shared" si="2"/>
        <v>1</v>
      </c>
      <c r="K12" s="70">
        <v>30</v>
      </c>
      <c r="L12" s="70">
        <f t="shared" si="3"/>
        <v>611</v>
      </c>
      <c r="M12" s="132">
        <v>2</v>
      </c>
      <c r="N12" s="132">
        <v>35</v>
      </c>
      <c r="O12" s="133">
        <f t="shared" si="4"/>
        <v>0.99673735725938</v>
      </c>
      <c r="P12" s="40">
        <v>30</v>
      </c>
      <c r="Q12" s="141">
        <f t="shared" si="9"/>
        <v>19.9230769230769</v>
      </c>
      <c r="R12" s="141">
        <f t="shared" si="5"/>
        <v>6.11</v>
      </c>
      <c r="S12" s="141">
        <v>0</v>
      </c>
      <c r="T12" s="142">
        <f t="shared" si="6"/>
        <v>0.4</v>
      </c>
      <c r="U12" s="70">
        <f t="shared" si="7"/>
        <v>0</v>
      </c>
      <c r="V12" s="141">
        <f t="shared" si="8"/>
        <v>125.633076923077</v>
      </c>
      <c r="W12" s="39">
        <v>4</v>
      </c>
    </row>
    <row r="13" ht="22" customHeight="1" spans="1:23">
      <c r="A13" s="123">
        <v>5</v>
      </c>
      <c r="B13" s="124" t="s">
        <v>32</v>
      </c>
      <c r="C13" s="125">
        <v>383</v>
      </c>
      <c r="D13" s="70">
        <v>10</v>
      </c>
      <c r="E13" s="70">
        <f t="shared" si="0"/>
        <v>383</v>
      </c>
      <c r="F13" s="70">
        <v>0</v>
      </c>
      <c r="G13" s="41">
        <v>1</v>
      </c>
      <c r="H13" s="40">
        <v>30</v>
      </c>
      <c r="I13" s="70">
        <f t="shared" si="1"/>
        <v>383</v>
      </c>
      <c r="J13" s="69">
        <f t="shared" si="2"/>
        <v>1</v>
      </c>
      <c r="K13" s="70">
        <v>30</v>
      </c>
      <c r="L13" s="70">
        <f t="shared" si="3"/>
        <v>350</v>
      </c>
      <c r="M13" s="134">
        <v>2</v>
      </c>
      <c r="N13" s="134">
        <v>31</v>
      </c>
      <c r="O13" s="133">
        <f t="shared" si="4"/>
        <v>0.994318181818182</v>
      </c>
      <c r="P13" s="40">
        <v>30</v>
      </c>
      <c r="Q13" s="141">
        <f t="shared" si="9"/>
        <v>9.73076923076923</v>
      </c>
      <c r="R13" s="141">
        <f t="shared" si="5"/>
        <v>3.5</v>
      </c>
      <c r="S13" s="141">
        <v>0</v>
      </c>
      <c r="T13" s="142">
        <f t="shared" si="6"/>
        <v>0.4</v>
      </c>
      <c r="U13" s="70">
        <f t="shared" si="7"/>
        <v>0</v>
      </c>
      <c r="V13" s="141">
        <f t="shared" si="8"/>
        <v>112.830769230769</v>
      </c>
      <c r="W13" s="39">
        <v>5</v>
      </c>
    </row>
    <row r="14" s="2" customFormat="1" ht="22" customHeight="1" spans="1:23">
      <c r="A14" s="123">
        <v>6</v>
      </c>
      <c r="B14" s="124" t="s">
        <v>33</v>
      </c>
      <c r="C14" s="125">
        <v>310</v>
      </c>
      <c r="D14" s="70">
        <v>10</v>
      </c>
      <c r="E14" s="70">
        <f t="shared" si="0"/>
        <v>310</v>
      </c>
      <c r="F14" s="40">
        <v>0</v>
      </c>
      <c r="G14" s="41">
        <v>1</v>
      </c>
      <c r="H14" s="40">
        <v>30</v>
      </c>
      <c r="I14" s="40">
        <f t="shared" si="1"/>
        <v>310</v>
      </c>
      <c r="J14" s="69">
        <f t="shared" si="2"/>
        <v>1</v>
      </c>
      <c r="K14" s="70">
        <v>30</v>
      </c>
      <c r="L14" s="70">
        <f t="shared" si="3"/>
        <v>307</v>
      </c>
      <c r="M14" s="134">
        <v>0</v>
      </c>
      <c r="N14" s="134">
        <v>3</v>
      </c>
      <c r="O14" s="133">
        <f t="shared" si="4"/>
        <v>1</v>
      </c>
      <c r="P14" s="40">
        <v>30</v>
      </c>
      <c r="Q14" s="141">
        <f t="shared" si="9"/>
        <v>6.92307692307692</v>
      </c>
      <c r="R14" s="141">
        <f t="shared" si="5"/>
        <v>3.07</v>
      </c>
      <c r="S14" s="141">
        <v>0</v>
      </c>
      <c r="T14" s="142">
        <f t="shared" si="6"/>
        <v>0</v>
      </c>
      <c r="U14" s="70">
        <f t="shared" si="7"/>
        <v>0</v>
      </c>
      <c r="V14" s="141">
        <f t="shared" si="8"/>
        <v>109.993076923077</v>
      </c>
      <c r="W14" s="39">
        <v>6</v>
      </c>
    </row>
    <row r="15" s="2" customFormat="1" ht="22" customHeight="1" spans="1:23">
      <c r="A15" s="123">
        <v>7</v>
      </c>
      <c r="B15" s="124" t="s">
        <v>34</v>
      </c>
      <c r="C15" s="125">
        <v>214</v>
      </c>
      <c r="D15" s="70">
        <v>10</v>
      </c>
      <c r="E15" s="70">
        <f t="shared" si="0"/>
        <v>214</v>
      </c>
      <c r="F15" s="40">
        <v>0</v>
      </c>
      <c r="G15" s="41">
        <v>1</v>
      </c>
      <c r="H15" s="40">
        <v>30</v>
      </c>
      <c r="I15" s="40">
        <f t="shared" si="1"/>
        <v>214</v>
      </c>
      <c r="J15" s="69">
        <f t="shared" si="2"/>
        <v>1</v>
      </c>
      <c r="K15" s="70">
        <v>30</v>
      </c>
      <c r="L15" s="70">
        <f t="shared" si="3"/>
        <v>205</v>
      </c>
      <c r="M15" s="134">
        <v>0</v>
      </c>
      <c r="N15" s="134">
        <v>9</v>
      </c>
      <c r="O15" s="133">
        <f t="shared" si="4"/>
        <v>1</v>
      </c>
      <c r="P15" s="40">
        <v>30</v>
      </c>
      <c r="Q15" s="141">
        <f t="shared" si="9"/>
        <v>3.23076923076923</v>
      </c>
      <c r="R15" s="141">
        <f t="shared" si="5"/>
        <v>2.05</v>
      </c>
      <c r="S15" s="141">
        <v>0</v>
      </c>
      <c r="T15" s="142">
        <f t="shared" si="6"/>
        <v>0</v>
      </c>
      <c r="U15" s="70">
        <f t="shared" si="7"/>
        <v>0</v>
      </c>
      <c r="V15" s="141">
        <f t="shared" si="8"/>
        <v>105.280769230769</v>
      </c>
      <c r="W15" s="39">
        <v>7</v>
      </c>
    </row>
    <row r="16" ht="22" customHeight="1" spans="1:23">
      <c r="A16" s="123">
        <v>8</v>
      </c>
      <c r="B16" s="124" t="s">
        <v>35</v>
      </c>
      <c r="C16" s="125">
        <v>174</v>
      </c>
      <c r="D16" s="70">
        <v>10</v>
      </c>
      <c r="E16" s="70">
        <f t="shared" si="0"/>
        <v>174</v>
      </c>
      <c r="F16" s="70">
        <v>0</v>
      </c>
      <c r="G16" s="41">
        <v>1</v>
      </c>
      <c r="H16" s="40">
        <v>30</v>
      </c>
      <c r="I16" s="40">
        <f t="shared" si="1"/>
        <v>174</v>
      </c>
      <c r="J16" s="69">
        <f t="shared" si="2"/>
        <v>1</v>
      </c>
      <c r="K16" s="70">
        <v>30</v>
      </c>
      <c r="L16" s="70">
        <f t="shared" si="3"/>
        <v>170</v>
      </c>
      <c r="M16" s="134">
        <v>0</v>
      </c>
      <c r="N16" s="134">
        <v>4</v>
      </c>
      <c r="O16" s="133">
        <f t="shared" si="4"/>
        <v>1</v>
      </c>
      <c r="P16" s="40">
        <v>30</v>
      </c>
      <c r="Q16" s="141">
        <f t="shared" si="9"/>
        <v>1.69230769230769</v>
      </c>
      <c r="R16" s="141">
        <f t="shared" si="5"/>
        <v>1.7</v>
      </c>
      <c r="S16" s="141">
        <v>0</v>
      </c>
      <c r="T16" s="142">
        <f t="shared" si="6"/>
        <v>0</v>
      </c>
      <c r="U16" s="70">
        <f t="shared" si="7"/>
        <v>0</v>
      </c>
      <c r="V16" s="141">
        <f t="shared" si="8"/>
        <v>103.392307692308</v>
      </c>
      <c r="W16" s="39">
        <v>8</v>
      </c>
    </row>
    <row r="17" ht="22" customHeight="1" spans="1:23">
      <c r="A17" s="123">
        <v>9</v>
      </c>
      <c r="B17" s="124" t="s">
        <v>36</v>
      </c>
      <c r="C17" s="125">
        <v>174</v>
      </c>
      <c r="D17" s="70">
        <v>10</v>
      </c>
      <c r="E17" s="70">
        <f t="shared" si="0"/>
        <v>174</v>
      </c>
      <c r="F17" s="70">
        <v>0</v>
      </c>
      <c r="G17" s="41">
        <v>1</v>
      </c>
      <c r="H17" s="40">
        <v>30</v>
      </c>
      <c r="I17" s="40">
        <f t="shared" si="1"/>
        <v>174</v>
      </c>
      <c r="J17" s="69">
        <f t="shared" si="2"/>
        <v>1</v>
      </c>
      <c r="K17" s="70">
        <v>30</v>
      </c>
      <c r="L17" s="70">
        <f t="shared" si="3"/>
        <v>159</v>
      </c>
      <c r="M17" s="134">
        <v>1</v>
      </c>
      <c r="N17" s="134">
        <v>14</v>
      </c>
      <c r="O17" s="133">
        <f t="shared" si="4"/>
        <v>0.99375</v>
      </c>
      <c r="P17" s="40">
        <v>30</v>
      </c>
      <c r="Q17" s="141">
        <f t="shared" si="9"/>
        <v>1.69230769230769</v>
      </c>
      <c r="R17" s="141">
        <f t="shared" si="5"/>
        <v>1.59</v>
      </c>
      <c r="S17" s="141">
        <v>0</v>
      </c>
      <c r="T17" s="142">
        <f t="shared" si="6"/>
        <v>0.2</v>
      </c>
      <c r="U17" s="70">
        <f t="shared" si="7"/>
        <v>0</v>
      </c>
      <c r="V17" s="141">
        <f t="shared" si="8"/>
        <v>103.082307692308</v>
      </c>
      <c r="W17" s="39">
        <v>9</v>
      </c>
    </row>
    <row r="18" s="112" customFormat="1" ht="22" customHeight="1" spans="1:23">
      <c r="A18" s="123">
        <v>10</v>
      </c>
      <c r="B18" s="124" t="s">
        <v>37</v>
      </c>
      <c r="C18" s="125">
        <v>168</v>
      </c>
      <c r="D18" s="70">
        <v>10</v>
      </c>
      <c r="E18" s="127">
        <f t="shared" si="0"/>
        <v>167</v>
      </c>
      <c r="F18" s="124">
        <v>1</v>
      </c>
      <c r="G18" s="41">
        <v>1</v>
      </c>
      <c r="H18" s="124">
        <v>30</v>
      </c>
      <c r="I18" s="124">
        <f t="shared" si="1"/>
        <v>167</v>
      </c>
      <c r="J18" s="69">
        <f t="shared" si="2"/>
        <v>0.994047619047619</v>
      </c>
      <c r="K18" s="70">
        <v>30</v>
      </c>
      <c r="L18" s="70">
        <f t="shared" si="3"/>
        <v>166</v>
      </c>
      <c r="M18" s="134">
        <v>0</v>
      </c>
      <c r="N18" s="134">
        <v>1</v>
      </c>
      <c r="O18" s="133">
        <f t="shared" ref="O18:O25" si="10">L18/(I18-N18)</f>
        <v>1</v>
      </c>
      <c r="P18" s="124">
        <v>30</v>
      </c>
      <c r="Q18" s="141">
        <f t="shared" si="9"/>
        <v>1.46153846153846</v>
      </c>
      <c r="R18" s="141">
        <f t="shared" si="5"/>
        <v>1.66</v>
      </c>
      <c r="S18" s="141">
        <v>0.3</v>
      </c>
      <c r="T18" s="142">
        <f t="shared" si="6"/>
        <v>0</v>
      </c>
      <c r="U18" s="70">
        <f t="shared" si="7"/>
        <v>1</v>
      </c>
      <c r="V18" s="141">
        <f t="shared" si="8"/>
        <v>102.421538461538</v>
      </c>
      <c r="W18" s="39">
        <v>10</v>
      </c>
    </row>
    <row r="19" ht="22" customHeight="1" spans="1:23">
      <c r="A19" s="123">
        <v>11</v>
      </c>
      <c r="B19" s="124" t="s">
        <v>38</v>
      </c>
      <c r="C19" s="125">
        <v>130</v>
      </c>
      <c r="D19" s="70">
        <v>10</v>
      </c>
      <c r="E19" s="70">
        <f t="shared" si="0"/>
        <v>130</v>
      </c>
      <c r="F19" s="40">
        <v>0</v>
      </c>
      <c r="G19" s="41">
        <v>1</v>
      </c>
      <c r="H19" s="40">
        <v>30</v>
      </c>
      <c r="I19" s="40">
        <f t="shared" si="1"/>
        <v>130</v>
      </c>
      <c r="J19" s="69">
        <f t="shared" si="2"/>
        <v>1</v>
      </c>
      <c r="K19" s="70">
        <v>30</v>
      </c>
      <c r="L19" s="70">
        <f t="shared" si="3"/>
        <v>126</v>
      </c>
      <c r="M19" s="134">
        <v>0</v>
      </c>
      <c r="N19" s="134">
        <v>4</v>
      </c>
      <c r="O19" s="133">
        <f t="shared" si="10"/>
        <v>1</v>
      </c>
      <c r="P19" s="40">
        <v>30</v>
      </c>
      <c r="Q19" s="141">
        <f t="shared" si="9"/>
        <v>0</v>
      </c>
      <c r="R19" s="141">
        <f t="shared" si="5"/>
        <v>1.26</v>
      </c>
      <c r="S19" s="141">
        <v>0</v>
      </c>
      <c r="T19" s="142">
        <f t="shared" si="6"/>
        <v>0</v>
      </c>
      <c r="U19" s="70">
        <f t="shared" si="7"/>
        <v>0</v>
      </c>
      <c r="V19" s="141">
        <f t="shared" si="8"/>
        <v>101.26</v>
      </c>
      <c r="W19" s="39">
        <v>11</v>
      </c>
    </row>
    <row r="20" ht="22" customHeight="1" spans="1:23">
      <c r="A20" s="123">
        <v>12</v>
      </c>
      <c r="B20" s="124" t="s">
        <v>39</v>
      </c>
      <c r="C20" s="125">
        <v>126</v>
      </c>
      <c r="D20" s="70">
        <v>10</v>
      </c>
      <c r="E20" s="70">
        <f t="shared" si="0"/>
        <v>126</v>
      </c>
      <c r="F20" s="40">
        <v>0</v>
      </c>
      <c r="G20" s="41">
        <v>1</v>
      </c>
      <c r="H20" s="40">
        <v>30</v>
      </c>
      <c r="I20" s="40">
        <f t="shared" si="1"/>
        <v>126</v>
      </c>
      <c r="J20" s="69">
        <f t="shared" si="2"/>
        <v>1</v>
      </c>
      <c r="K20" s="70">
        <v>30</v>
      </c>
      <c r="L20" s="70">
        <f t="shared" si="3"/>
        <v>121</v>
      </c>
      <c r="M20" s="134">
        <v>0</v>
      </c>
      <c r="N20" s="134">
        <v>5</v>
      </c>
      <c r="O20" s="133">
        <f t="shared" si="10"/>
        <v>1</v>
      </c>
      <c r="P20" s="40">
        <v>30</v>
      </c>
      <c r="Q20" s="141">
        <v>0</v>
      </c>
      <c r="R20" s="141">
        <f t="shared" si="5"/>
        <v>1.21</v>
      </c>
      <c r="S20" s="141">
        <v>0</v>
      </c>
      <c r="T20" s="142">
        <f t="shared" si="6"/>
        <v>0</v>
      </c>
      <c r="U20" s="70">
        <f t="shared" si="7"/>
        <v>0</v>
      </c>
      <c r="V20" s="141">
        <f t="shared" si="8"/>
        <v>101.21</v>
      </c>
      <c r="W20" s="39">
        <v>12</v>
      </c>
    </row>
    <row r="21" ht="22" customHeight="1" spans="1:23">
      <c r="A21" s="123">
        <v>13</v>
      </c>
      <c r="B21" s="124" t="s">
        <v>40</v>
      </c>
      <c r="C21" s="125">
        <v>112</v>
      </c>
      <c r="D21" s="70">
        <v>9</v>
      </c>
      <c r="E21" s="70">
        <f t="shared" si="0"/>
        <v>112</v>
      </c>
      <c r="F21" s="70">
        <v>0</v>
      </c>
      <c r="G21" s="41">
        <v>1</v>
      </c>
      <c r="H21" s="40">
        <v>30</v>
      </c>
      <c r="I21" s="40">
        <f t="shared" si="1"/>
        <v>112</v>
      </c>
      <c r="J21" s="69">
        <f t="shared" si="2"/>
        <v>1</v>
      </c>
      <c r="K21" s="70">
        <v>30</v>
      </c>
      <c r="L21" s="70">
        <f t="shared" si="3"/>
        <v>105</v>
      </c>
      <c r="M21" s="134">
        <v>0</v>
      </c>
      <c r="N21" s="134">
        <v>7</v>
      </c>
      <c r="O21" s="133">
        <f t="shared" si="10"/>
        <v>1</v>
      </c>
      <c r="P21" s="40">
        <v>30</v>
      </c>
      <c r="Q21" s="141">
        <v>0</v>
      </c>
      <c r="R21" s="141">
        <f t="shared" si="5"/>
        <v>1.05</v>
      </c>
      <c r="S21" s="141">
        <v>0</v>
      </c>
      <c r="T21" s="142">
        <f t="shared" si="6"/>
        <v>0</v>
      </c>
      <c r="U21" s="70">
        <f t="shared" si="7"/>
        <v>0</v>
      </c>
      <c r="V21" s="141">
        <f t="shared" si="8"/>
        <v>100.05</v>
      </c>
      <c r="W21" s="39">
        <v>13</v>
      </c>
    </row>
    <row r="22" ht="22" customHeight="1" spans="1:23">
      <c r="A22" s="123">
        <v>14</v>
      </c>
      <c r="B22" s="124" t="s">
        <v>41</v>
      </c>
      <c r="C22" s="125">
        <v>106</v>
      </c>
      <c r="D22" s="70">
        <v>8.5</v>
      </c>
      <c r="E22" s="70">
        <f t="shared" si="0"/>
        <v>106</v>
      </c>
      <c r="F22" s="70">
        <v>0</v>
      </c>
      <c r="G22" s="41">
        <v>1</v>
      </c>
      <c r="H22" s="40">
        <v>30</v>
      </c>
      <c r="I22" s="40">
        <f t="shared" si="1"/>
        <v>106</v>
      </c>
      <c r="J22" s="69">
        <f t="shared" si="2"/>
        <v>1</v>
      </c>
      <c r="K22" s="70">
        <v>30</v>
      </c>
      <c r="L22" s="70">
        <f t="shared" si="3"/>
        <v>105</v>
      </c>
      <c r="M22" s="134">
        <v>0</v>
      </c>
      <c r="N22" s="134">
        <v>1</v>
      </c>
      <c r="O22" s="133">
        <f t="shared" si="10"/>
        <v>1</v>
      </c>
      <c r="P22" s="40">
        <v>30</v>
      </c>
      <c r="Q22" s="141">
        <v>0</v>
      </c>
      <c r="R22" s="141">
        <f t="shared" si="5"/>
        <v>1.05</v>
      </c>
      <c r="S22" s="141">
        <v>0</v>
      </c>
      <c r="T22" s="142">
        <f t="shared" si="6"/>
        <v>0</v>
      </c>
      <c r="U22" s="70">
        <f t="shared" si="7"/>
        <v>0</v>
      </c>
      <c r="V22" s="141">
        <f t="shared" si="8"/>
        <v>99.55</v>
      </c>
      <c r="W22" s="39">
        <v>14</v>
      </c>
    </row>
    <row r="23" ht="22" customHeight="1" spans="1:23">
      <c r="A23" s="123">
        <v>15</v>
      </c>
      <c r="B23" s="124" t="s">
        <v>42</v>
      </c>
      <c r="C23" s="125">
        <v>90</v>
      </c>
      <c r="D23" s="103">
        <v>7</v>
      </c>
      <c r="E23" s="70">
        <f t="shared" si="0"/>
        <v>90</v>
      </c>
      <c r="F23" s="40">
        <v>0</v>
      </c>
      <c r="G23" s="128">
        <v>1</v>
      </c>
      <c r="H23" s="40">
        <v>30</v>
      </c>
      <c r="I23" s="40">
        <f t="shared" si="1"/>
        <v>90</v>
      </c>
      <c r="J23" s="71">
        <f t="shared" si="2"/>
        <v>1</v>
      </c>
      <c r="K23" s="70">
        <v>30</v>
      </c>
      <c r="L23" s="70">
        <f t="shared" si="3"/>
        <v>89</v>
      </c>
      <c r="M23" s="134">
        <v>0</v>
      </c>
      <c r="N23" s="134">
        <v>1</v>
      </c>
      <c r="O23" s="133">
        <f t="shared" si="10"/>
        <v>1</v>
      </c>
      <c r="P23" s="39">
        <v>30</v>
      </c>
      <c r="Q23" s="141">
        <v>0</v>
      </c>
      <c r="R23" s="141">
        <f t="shared" si="5"/>
        <v>0.89</v>
      </c>
      <c r="S23" s="141">
        <v>0</v>
      </c>
      <c r="T23" s="142">
        <f t="shared" si="6"/>
        <v>0</v>
      </c>
      <c r="U23" s="70">
        <f t="shared" si="7"/>
        <v>0</v>
      </c>
      <c r="V23" s="141">
        <f t="shared" si="8"/>
        <v>97.89</v>
      </c>
      <c r="W23" s="39">
        <v>15</v>
      </c>
    </row>
    <row r="24" ht="22" customHeight="1" spans="1:23">
      <c r="A24" s="123">
        <v>16</v>
      </c>
      <c r="B24" s="124" t="s">
        <v>43</v>
      </c>
      <c r="C24" s="125">
        <v>90</v>
      </c>
      <c r="D24" s="70">
        <v>7</v>
      </c>
      <c r="E24" s="70">
        <f t="shared" si="0"/>
        <v>90</v>
      </c>
      <c r="F24" s="40">
        <v>0</v>
      </c>
      <c r="G24" s="41">
        <v>1</v>
      </c>
      <c r="H24" s="40">
        <v>30</v>
      </c>
      <c r="I24" s="40">
        <f t="shared" si="1"/>
        <v>90</v>
      </c>
      <c r="J24" s="69">
        <f t="shared" si="2"/>
        <v>1</v>
      </c>
      <c r="K24" s="70">
        <v>30</v>
      </c>
      <c r="L24" s="70">
        <f t="shared" si="3"/>
        <v>88</v>
      </c>
      <c r="M24" s="134">
        <v>0</v>
      </c>
      <c r="N24" s="134">
        <v>2</v>
      </c>
      <c r="O24" s="133">
        <f t="shared" si="10"/>
        <v>1</v>
      </c>
      <c r="P24" s="40">
        <v>30</v>
      </c>
      <c r="Q24" s="141">
        <v>0</v>
      </c>
      <c r="R24" s="141">
        <f t="shared" si="5"/>
        <v>0.88</v>
      </c>
      <c r="S24" s="141">
        <v>0</v>
      </c>
      <c r="T24" s="142">
        <f t="shared" si="6"/>
        <v>0</v>
      </c>
      <c r="U24" s="70">
        <f t="shared" si="7"/>
        <v>0</v>
      </c>
      <c r="V24" s="141">
        <f t="shared" si="8"/>
        <v>97.88</v>
      </c>
      <c r="W24" s="39">
        <v>16</v>
      </c>
    </row>
    <row r="25" ht="22" customHeight="1" spans="1:23">
      <c r="A25" s="123">
        <v>17</v>
      </c>
      <c r="B25" s="124" t="s">
        <v>44</v>
      </c>
      <c r="C25" s="125">
        <v>85</v>
      </c>
      <c r="D25" s="70">
        <v>6.5</v>
      </c>
      <c r="E25" s="70">
        <f t="shared" si="0"/>
        <v>85</v>
      </c>
      <c r="F25" s="70">
        <v>0</v>
      </c>
      <c r="G25" s="41">
        <v>1</v>
      </c>
      <c r="H25" s="40">
        <v>30</v>
      </c>
      <c r="I25" s="70">
        <f t="shared" si="1"/>
        <v>85</v>
      </c>
      <c r="J25" s="69">
        <f t="shared" si="2"/>
        <v>1</v>
      </c>
      <c r="K25" s="70">
        <v>30</v>
      </c>
      <c r="L25" s="70">
        <f t="shared" si="3"/>
        <v>81</v>
      </c>
      <c r="M25" s="134">
        <v>1</v>
      </c>
      <c r="N25" s="134">
        <v>3</v>
      </c>
      <c r="O25" s="133">
        <f t="shared" si="10"/>
        <v>0.98780487804878</v>
      </c>
      <c r="P25" s="40">
        <v>30</v>
      </c>
      <c r="Q25" s="141">
        <v>0</v>
      </c>
      <c r="R25" s="141">
        <f t="shared" si="5"/>
        <v>0.81</v>
      </c>
      <c r="S25" s="141">
        <v>0</v>
      </c>
      <c r="T25" s="142">
        <f t="shared" si="6"/>
        <v>0.2</v>
      </c>
      <c r="U25" s="70">
        <f t="shared" si="7"/>
        <v>0</v>
      </c>
      <c r="V25" s="141">
        <f t="shared" si="8"/>
        <v>97.11</v>
      </c>
      <c r="W25" s="39">
        <v>17</v>
      </c>
    </row>
    <row r="26" ht="22" customHeight="1" spans="1:23">
      <c r="A26" s="123">
        <v>18</v>
      </c>
      <c r="B26" s="124" t="s">
        <v>45</v>
      </c>
      <c r="C26" s="125">
        <v>77</v>
      </c>
      <c r="D26" s="70">
        <v>6</v>
      </c>
      <c r="E26" s="70">
        <f t="shared" si="0"/>
        <v>77</v>
      </c>
      <c r="F26" s="70">
        <v>0</v>
      </c>
      <c r="G26" s="126">
        <v>1</v>
      </c>
      <c r="H26" s="40">
        <v>30</v>
      </c>
      <c r="I26" s="70">
        <f t="shared" si="1"/>
        <v>77</v>
      </c>
      <c r="J26" s="131">
        <f t="shared" si="2"/>
        <v>1</v>
      </c>
      <c r="K26" s="70">
        <v>30</v>
      </c>
      <c r="L26" s="70">
        <f t="shared" si="3"/>
        <v>77</v>
      </c>
      <c r="M26" s="134">
        <v>0</v>
      </c>
      <c r="N26" s="134">
        <v>0</v>
      </c>
      <c r="O26" s="133">
        <f t="shared" ref="O26:O65" si="11">L26/(I26-N26)</f>
        <v>1</v>
      </c>
      <c r="P26" s="70">
        <v>30</v>
      </c>
      <c r="Q26" s="141">
        <v>0</v>
      </c>
      <c r="R26" s="141">
        <f t="shared" si="5"/>
        <v>0.77</v>
      </c>
      <c r="S26" s="141">
        <v>0</v>
      </c>
      <c r="T26" s="142">
        <f t="shared" si="6"/>
        <v>0</v>
      </c>
      <c r="U26" s="70">
        <f t="shared" si="7"/>
        <v>0</v>
      </c>
      <c r="V26" s="141">
        <f t="shared" si="8"/>
        <v>96.77</v>
      </c>
      <c r="W26" s="39">
        <v>18</v>
      </c>
    </row>
    <row r="27" ht="22" customHeight="1" spans="1:23">
      <c r="A27" s="123">
        <v>19</v>
      </c>
      <c r="B27" s="124" t="s">
        <v>46</v>
      </c>
      <c r="C27" s="125">
        <v>69</v>
      </c>
      <c r="D27" s="70">
        <v>5.5</v>
      </c>
      <c r="E27" s="127">
        <f t="shared" si="0"/>
        <v>69</v>
      </c>
      <c r="F27" s="127">
        <v>0</v>
      </c>
      <c r="G27" s="41">
        <v>1</v>
      </c>
      <c r="H27" s="124">
        <v>30</v>
      </c>
      <c r="I27" s="127">
        <f t="shared" si="1"/>
        <v>69</v>
      </c>
      <c r="J27" s="69">
        <f t="shared" si="2"/>
        <v>1</v>
      </c>
      <c r="K27" s="70">
        <v>30</v>
      </c>
      <c r="L27" s="127">
        <f t="shared" si="3"/>
        <v>68</v>
      </c>
      <c r="M27" s="134">
        <v>0</v>
      </c>
      <c r="N27" s="134">
        <v>1</v>
      </c>
      <c r="O27" s="133">
        <f t="shared" si="11"/>
        <v>1</v>
      </c>
      <c r="P27" s="124">
        <v>30</v>
      </c>
      <c r="Q27" s="141">
        <v>0</v>
      </c>
      <c r="R27" s="141">
        <f t="shared" si="5"/>
        <v>0.68</v>
      </c>
      <c r="S27" s="141">
        <v>0</v>
      </c>
      <c r="T27" s="142">
        <f t="shared" si="6"/>
        <v>0</v>
      </c>
      <c r="U27" s="70">
        <f t="shared" si="7"/>
        <v>0</v>
      </c>
      <c r="V27" s="141">
        <f t="shared" si="8"/>
        <v>96.18</v>
      </c>
      <c r="W27" s="39"/>
    </row>
    <row r="28" ht="22" customHeight="1" spans="1:23">
      <c r="A28" s="123">
        <v>20</v>
      </c>
      <c r="B28" s="124" t="s">
        <v>47</v>
      </c>
      <c r="C28" s="125">
        <v>65</v>
      </c>
      <c r="D28" s="70">
        <v>5</v>
      </c>
      <c r="E28" s="70">
        <f t="shared" si="0"/>
        <v>65</v>
      </c>
      <c r="F28" s="70">
        <v>0</v>
      </c>
      <c r="G28" s="41">
        <v>1</v>
      </c>
      <c r="H28" s="40">
        <v>30</v>
      </c>
      <c r="I28" s="70">
        <f t="shared" si="1"/>
        <v>65</v>
      </c>
      <c r="J28" s="69">
        <f t="shared" si="2"/>
        <v>1</v>
      </c>
      <c r="K28" s="70">
        <v>30</v>
      </c>
      <c r="L28" s="70">
        <f t="shared" si="3"/>
        <v>65</v>
      </c>
      <c r="M28" s="132">
        <v>0</v>
      </c>
      <c r="N28" s="132">
        <v>0</v>
      </c>
      <c r="O28" s="133">
        <f t="shared" si="11"/>
        <v>1</v>
      </c>
      <c r="P28" s="40">
        <v>30</v>
      </c>
      <c r="Q28" s="141">
        <v>0</v>
      </c>
      <c r="R28" s="141">
        <f t="shared" si="5"/>
        <v>0.65</v>
      </c>
      <c r="S28" s="141">
        <v>18</v>
      </c>
      <c r="T28" s="142">
        <f t="shared" si="6"/>
        <v>0</v>
      </c>
      <c r="U28" s="70">
        <f t="shared" si="7"/>
        <v>0</v>
      </c>
      <c r="V28" s="141">
        <f t="shared" si="8"/>
        <v>113.65</v>
      </c>
      <c r="W28" s="39"/>
    </row>
    <row r="29" ht="22" customHeight="1" spans="1:23">
      <c r="A29" s="123">
        <v>21</v>
      </c>
      <c r="B29" s="124" t="s">
        <v>48</v>
      </c>
      <c r="C29" s="125">
        <v>61</v>
      </c>
      <c r="D29" s="70">
        <v>5</v>
      </c>
      <c r="E29" s="70">
        <f t="shared" si="0"/>
        <v>61</v>
      </c>
      <c r="F29" s="70">
        <v>0</v>
      </c>
      <c r="G29" s="41">
        <v>1</v>
      </c>
      <c r="H29" s="40">
        <v>30</v>
      </c>
      <c r="I29" s="70">
        <f t="shared" si="1"/>
        <v>61</v>
      </c>
      <c r="J29" s="69">
        <f t="shared" si="2"/>
        <v>1</v>
      </c>
      <c r="K29" s="70">
        <v>30</v>
      </c>
      <c r="L29" s="70">
        <f t="shared" si="3"/>
        <v>61</v>
      </c>
      <c r="M29" s="132">
        <v>0</v>
      </c>
      <c r="N29" s="132">
        <v>0</v>
      </c>
      <c r="O29" s="133">
        <f t="shared" si="11"/>
        <v>1</v>
      </c>
      <c r="P29" s="40">
        <v>30</v>
      </c>
      <c r="Q29" s="141">
        <v>0</v>
      </c>
      <c r="R29" s="141">
        <f t="shared" si="5"/>
        <v>0.61</v>
      </c>
      <c r="S29" s="141">
        <v>0</v>
      </c>
      <c r="T29" s="142">
        <f t="shared" si="6"/>
        <v>0</v>
      </c>
      <c r="U29" s="70">
        <f t="shared" si="7"/>
        <v>0</v>
      </c>
      <c r="V29" s="141">
        <f t="shared" si="8"/>
        <v>95.61</v>
      </c>
      <c r="W29" s="39"/>
    </row>
    <row r="30" ht="22" customHeight="1" spans="1:23">
      <c r="A30" s="123">
        <v>22</v>
      </c>
      <c r="B30" s="124" t="s">
        <v>49</v>
      </c>
      <c r="C30" s="125">
        <v>61</v>
      </c>
      <c r="D30" s="70">
        <v>5</v>
      </c>
      <c r="E30" s="70">
        <f t="shared" si="0"/>
        <v>61</v>
      </c>
      <c r="F30" s="70">
        <v>0</v>
      </c>
      <c r="G30" s="41">
        <v>1</v>
      </c>
      <c r="H30" s="40">
        <v>30</v>
      </c>
      <c r="I30" s="40">
        <f t="shared" si="1"/>
        <v>61</v>
      </c>
      <c r="J30" s="69">
        <f t="shared" si="2"/>
        <v>1</v>
      </c>
      <c r="K30" s="70">
        <v>30</v>
      </c>
      <c r="L30" s="70">
        <f t="shared" si="3"/>
        <v>60</v>
      </c>
      <c r="M30" s="134">
        <v>0</v>
      </c>
      <c r="N30" s="134">
        <v>1</v>
      </c>
      <c r="O30" s="133">
        <f t="shared" si="11"/>
        <v>1</v>
      </c>
      <c r="P30" s="40">
        <v>30</v>
      </c>
      <c r="Q30" s="141">
        <v>0</v>
      </c>
      <c r="R30" s="141">
        <f t="shared" si="5"/>
        <v>0.6</v>
      </c>
      <c r="S30" s="141">
        <v>0</v>
      </c>
      <c r="T30" s="142">
        <f t="shared" si="6"/>
        <v>0</v>
      </c>
      <c r="U30" s="70">
        <f t="shared" si="7"/>
        <v>0</v>
      </c>
      <c r="V30" s="141">
        <f t="shared" si="8"/>
        <v>95.6</v>
      </c>
      <c r="W30" s="39"/>
    </row>
    <row r="31" ht="22" customHeight="1" spans="1:23">
      <c r="A31" s="123">
        <v>23</v>
      </c>
      <c r="B31" s="124" t="s">
        <v>50</v>
      </c>
      <c r="C31" s="125">
        <v>56</v>
      </c>
      <c r="D31" s="70">
        <v>4.5</v>
      </c>
      <c r="E31" s="70">
        <f t="shared" si="0"/>
        <v>56</v>
      </c>
      <c r="F31" s="70">
        <v>0</v>
      </c>
      <c r="G31" s="41">
        <v>1</v>
      </c>
      <c r="H31" s="40">
        <v>30</v>
      </c>
      <c r="I31" s="40">
        <f t="shared" si="1"/>
        <v>56</v>
      </c>
      <c r="J31" s="69">
        <f t="shared" si="2"/>
        <v>1</v>
      </c>
      <c r="K31" s="70">
        <v>30</v>
      </c>
      <c r="L31" s="70">
        <f t="shared" si="3"/>
        <v>55</v>
      </c>
      <c r="M31" s="134">
        <v>0</v>
      </c>
      <c r="N31" s="134">
        <v>1</v>
      </c>
      <c r="O31" s="133">
        <f t="shared" si="11"/>
        <v>1</v>
      </c>
      <c r="P31" s="40">
        <v>30</v>
      </c>
      <c r="Q31" s="141">
        <v>0</v>
      </c>
      <c r="R31" s="141">
        <f t="shared" si="5"/>
        <v>0.55</v>
      </c>
      <c r="S31" s="141">
        <v>0</v>
      </c>
      <c r="T31" s="142">
        <f t="shared" si="6"/>
        <v>0</v>
      </c>
      <c r="U31" s="70">
        <f t="shared" si="7"/>
        <v>0</v>
      </c>
      <c r="V31" s="141">
        <f t="shared" si="8"/>
        <v>95.05</v>
      </c>
      <c r="W31" s="39"/>
    </row>
    <row r="32" ht="22" customHeight="1" spans="1:23">
      <c r="A32" s="123">
        <v>24</v>
      </c>
      <c r="B32" s="124" t="s">
        <v>51</v>
      </c>
      <c r="C32" s="125">
        <v>48</v>
      </c>
      <c r="D32" s="70">
        <v>4</v>
      </c>
      <c r="E32" s="70">
        <f t="shared" si="0"/>
        <v>48</v>
      </c>
      <c r="F32" s="70">
        <v>0</v>
      </c>
      <c r="G32" s="41">
        <v>1</v>
      </c>
      <c r="H32" s="40">
        <v>30</v>
      </c>
      <c r="I32" s="40">
        <f t="shared" si="1"/>
        <v>48</v>
      </c>
      <c r="J32" s="69">
        <f t="shared" si="2"/>
        <v>1</v>
      </c>
      <c r="K32" s="70">
        <v>30</v>
      </c>
      <c r="L32" s="70">
        <f t="shared" si="3"/>
        <v>45</v>
      </c>
      <c r="M32" s="134">
        <v>0</v>
      </c>
      <c r="N32" s="134">
        <v>3</v>
      </c>
      <c r="O32" s="133">
        <f t="shared" si="11"/>
        <v>1</v>
      </c>
      <c r="P32" s="40">
        <v>30</v>
      </c>
      <c r="Q32" s="141">
        <v>0</v>
      </c>
      <c r="R32" s="141">
        <f t="shared" si="5"/>
        <v>0.45</v>
      </c>
      <c r="S32" s="141">
        <v>0</v>
      </c>
      <c r="T32" s="142">
        <f t="shared" si="6"/>
        <v>0</v>
      </c>
      <c r="U32" s="70">
        <f t="shared" si="7"/>
        <v>0</v>
      </c>
      <c r="V32" s="141">
        <f t="shared" si="8"/>
        <v>94.45</v>
      </c>
      <c r="W32" s="39"/>
    </row>
    <row r="33" ht="22" customHeight="1" spans="1:23">
      <c r="A33" s="123">
        <v>25</v>
      </c>
      <c r="B33" s="124" t="s">
        <v>52</v>
      </c>
      <c r="C33" s="125">
        <v>43</v>
      </c>
      <c r="D33" s="70">
        <v>3.5</v>
      </c>
      <c r="E33" s="70">
        <f t="shared" si="0"/>
        <v>43</v>
      </c>
      <c r="F33" s="70">
        <v>0</v>
      </c>
      <c r="G33" s="41">
        <v>1</v>
      </c>
      <c r="H33" s="40">
        <v>30</v>
      </c>
      <c r="I33" s="70">
        <f t="shared" si="1"/>
        <v>43</v>
      </c>
      <c r="J33" s="69">
        <f t="shared" si="2"/>
        <v>1</v>
      </c>
      <c r="K33" s="70">
        <v>30</v>
      </c>
      <c r="L33" s="70">
        <f t="shared" si="3"/>
        <v>41</v>
      </c>
      <c r="M33" s="134">
        <v>0</v>
      </c>
      <c r="N33" s="134">
        <v>2</v>
      </c>
      <c r="O33" s="133">
        <f t="shared" si="11"/>
        <v>1</v>
      </c>
      <c r="P33" s="40">
        <v>30</v>
      </c>
      <c r="Q33" s="141">
        <v>0</v>
      </c>
      <c r="R33" s="141">
        <f t="shared" si="5"/>
        <v>0.41</v>
      </c>
      <c r="S33" s="141">
        <v>0</v>
      </c>
      <c r="T33" s="142">
        <f t="shared" si="6"/>
        <v>0</v>
      </c>
      <c r="U33" s="70">
        <f t="shared" si="7"/>
        <v>0</v>
      </c>
      <c r="V33" s="141">
        <f t="shared" si="8"/>
        <v>93.91</v>
      </c>
      <c r="W33" s="39"/>
    </row>
    <row r="34" ht="22" customHeight="1" spans="1:23">
      <c r="A34" s="123">
        <v>26</v>
      </c>
      <c r="B34" s="124" t="s">
        <v>53</v>
      </c>
      <c r="C34" s="125">
        <v>43</v>
      </c>
      <c r="D34" s="70">
        <v>3.5</v>
      </c>
      <c r="E34" s="70">
        <f t="shared" si="0"/>
        <v>43</v>
      </c>
      <c r="F34" s="40">
        <v>0</v>
      </c>
      <c r="G34" s="41">
        <v>1</v>
      </c>
      <c r="H34" s="40">
        <v>30</v>
      </c>
      <c r="I34" s="40">
        <f t="shared" si="1"/>
        <v>43</v>
      </c>
      <c r="J34" s="69">
        <f t="shared" si="2"/>
        <v>1</v>
      </c>
      <c r="K34" s="70">
        <v>30</v>
      </c>
      <c r="L34" s="70">
        <f t="shared" si="3"/>
        <v>43</v>
      </c>
      <c r="M34" s="134">
        <v>0</v>
      </c>
      <c r="N34" s="134">
        <v>0</v>
      </c>
      <c r="O34" s="133">
        <f t="shared" si="11"/>
        <v>1</v>
      </c>
      <c r="P34" s="40">
        <v>30</v>
      </c>
      <c r="Q34" s="141">
        <v>0</v>
      </c>
      <c r="R34" s="141">
        <f t="shared" si="5"/>
        <v>0.43</v>
      </c>
      <c r="S34" s="141">
        <v>0</v>
      </c>
      <c r="T34" s="142">
        <f t="shared" si="6"/>
        <v>0</v>
      </c>
      <c r="U34" s="70">
        <f t="shared" si="7"/>
        <v>0</v>
      </c>
      <c r="V34" s="141">
        <f t="shared" si="8"/>
        <v>93.93</v>
      </c>
      <c r="W34" s="39"/>
    </row>
    <row r="35" ht="22" customHeight="1" spans="1:23">
      <c r="A35" s="123">
        <v>27</v>
      </c>
      <c r="B35" s="124" t="s">
        <v>54</v>
      </c>
      <c r="C35" s="125">
        <v>40</v>
      </c>
      <c r="D35" s="70">
        <v>3.5</v>
      </c>
      <c r="E35" s="70">
        <f t="shared" si="0"/>
        <v>40</v>
      </c>
      <c r="F35" s="70">
        <v>0</v>
      </c>
      <c r="G35" s="41">
        <v>1</v>
      </c>
      <c r="H35" s="40">
        <v>30</v>
      </c>
      <c r="I35" s="40">
        <f t="shared" si="1"/>
        <v>40</v>
      </c>
      <c r="J35" s="69">
        <f t="shared" si="2"/>
        <v>1</v>
      </c>
      <c r="K35" s="70">
        <v>30</v>
      </c>
      <c r="L35" s="70">
        <f t="shared" si="3"/>
        <v>40</v>
      </c>
      <c r="M35" s="134">
        <v>0</v>
      </c>
      <c r="N35" s="134">
        <v>0</v>
      </c>
      <c r="O35" s="133">
        <f t="shared" si="11"/>
        <v>1</v>
      </c>
      <c r="P35" s="40">
        <v>30</v>
      </c>
      <c r="Q35" s="141">
        <v>0</v>
      </c>
      <c r="R35" s="141">
        <f t="shared" si="5"/>
        <v>0.4</v>
      </c>
      <c r="S35" s="141">
        <v>0</v>
      </c>
      <c r="T35" s="142">
        <f t="shared" si="6"/>
        <v>0</v>
      </c>
      <c r="U35" s="70">
        <f t="shared" si="7"/>
        <v>0</v>
      </c>
      <c r="V35" s="141">
        <f t="shared" si="8"/>
        <v>93.9</v>
      </c>
      <c r="W35" s="39"/>
    </row>
    <row r="36" ht="22" customHeight="1" spans="1:23">
      <c r="A36" s="123">
        <v>28</v>
      </c>
      <c r="B36" s="124" t="s">
        <v>55</v>
      </c>
      <c r="C36" s="125">
        <v>38</v>
      </c>
      <c r="D36" s="70">
        <v>3</v>
      </c>
      <c r="E36" s="70">
        <f t="shared" si="0"/>
        <v>38</v>
      </c>
      <c r="F36" s="70">
        <v>0</v>
      </c>
      <c r="G36" s="41">
        <v>1</v>
      </c>
      <c r="H36" s="40">
        <v>30</v>
      </c>
      <c r="I36" s="40">
        <f t="shared" si="1"/>
        <v>38</v>
      </c>
      <c r="J36" s="69">
        <f t="shared" si="2"/>
        <v>1</v>
      </c>
      <c r="K36" s="70">
        <v>30</v>
      </c>
      <c r="L36" s="70">
        <f t="shared" si="3"/>
        <v>35</v>
      </c>
      <c r="M36" s="134">
        <v>0</v>
      </c>
      <c r="N36" s="134">
        <v>3</v>
      </c>
      <c r="O36" s="133">
        <f t="shared" si="11"/>
        <v>1</v>
      </c>
      <c r="P36" s="40">
        <v>30</v>
      </c>
      <c r="Q36" s="141">
        <v>0</v>
      </c>
      <c r="R36" s="141">
        <f t="shared" si="5"/>
        <v>0.35</v>
      </c>
      <c r="S36" s="141">
        <v>0</v>
      </c>
      <c r="T36" s="142">
        <f t="shared" si="6"/>
        <v>0</v>
      </c>
      <c r="U36" s="70">
        <f t="shared" si="7"/>
        <v>0</v>
      </c>
      <c r="V36" s="141">
        <f t="shared" si="8"/>
        <v>93.35</v>
      </c>
      <c r="W36" s="39"/>
    </row>
    <row r="37" ht="22" customHeight="1" spans="1:23">
      <c r="A37" s="123">
        <v>29</v>
      </c>
      <c r="B37" s="124" t="s">
        <v>56</v>
      </c>
      <c r="C37" s="125">
        <v>37</v>
      </c>
      <c r="D37" s="70">
        <v>3</v>
      </c>
      <c r="E37" s="70">
        <f t="shared" si="0"/>
        <v>37</v>
      </c>
      <c r="F37" s="70">
        <v>0</v>
      </c>
      <c r="G37" s="41">
        <v>1</v>
      </c>
      <c r="H37" s="40">
        <v>30</v>
      </c>
      <c r="I37" s="70">
        <f t="shared" si="1"/>
        <v>37</v>
      </c>
      <c r="J37" s="69">
        <f t="shared" si="2"/>
        <v>1</v>
      </c>
      <c r="K37" s="70">
        <v>30</v>
      </c>
      <c r="L37" s="70">
        <f t="shared" si="3"/>
        <v>36</v>
      </c>
      <c r="M37" s="134">
        <v>0</v>
      </c>
      <c r="N37" s="134">
        <v>1</v>
      </c>
      <c r="O37" s="133">
        <f t="shared" si="11"/>
        <v>1</v>
      </c>
      <c r="P37" s="40">
        <v>30</v>
      </c>
      <c r="Q37" s="141">
        <v>0</v>
      </c>
      <c r="R37" s="141">
        <f t="shared" si="5"/>
        <v>0.36</v>
      </c>
      <c r="S37" s="141">
        <v>0</v>
      </c>
      <c r="T37" s="142">
        <f t="shared" si="6"/>
        <v>0</v>
      </c>
      <c r="U37" s="70">
        <f t="shared" si="7"/>
        <v>0</v>
      </c>
      <c r="V37" s="141">
        <f t="shared" si="8"/>
        <v>93.36</v>
      </c>
      <c r="W37" s="39"/>
    </row>
    <row r="38" ht="22" customHeight="1" spans="1:23">
      <c r="A38" s="123">
        <v>30</v>
      </c>
      <c r="B38" s="124" t="s">
        <v>57</v>
      </c>
      <c r="C38" s="125">
        <v>28</v>
      </c>
      <c r="D38" s="129">
        <v>2.5</v>
      </c>
      <c r="E38" s="70">
        <f t="shared" si="0"/>
        <v>28</v>
      </c>
      <c r="F38" s="70">
        <v>0</v>
      </c>
      <c r="G38" s="41">
        <v>1</v>
      </c>
      <c r="H38" s="40">
        <v>30</v>
      </c>
      <c r="I38" s="40">
        <f t="shared" si="1"/>
        <v>28</v>
      </c>
      <c r="J38" s="69">
        <f t="shared" si="2"/>
        <v>1</v>
      </c>
      <c r="K38" s="70">
        <v>30</v>
      </c>
      <c r="L38" s="70">
        <f t="shared" si="3"/>
        <v>27</v>
      </c>
      <c r="M38" s="134">
        <v>0</v>
      </c>
      <c r="N38" s="134">
        <v>1</v>
      </c>
      <c r="O38" s="133">
        <f t="shared" si="11"/>
        <v>1</v>
      </c>
      <c r="P38" s="40">
        <v>30</v>
      </c>
      <c r="Q38" s="141">
        <v>0</v>
      </c>
      <c r="R38" s="141">
        <f t="shared" si="5"/>
        <v>0.27</v>
      </c>
      <c r="S38" s="141">
        <v>0</v>
      </c>
      <c r="T38" s="142">
        <f t="shared" si="6"/>
        <v>0</v>
      </c>
      <c r="U38" s="70">
        <f t="shared" si="7"/>
        <v>0</v>
      </c>
      <c r="V38" s="141">
        <f t="shared" si="8"/>
        <v>92.77</v>
      </c>
      <c r="W38" s="39"/>
    </row>
    <row r="39" ht="22" customHeight="1" spans="1:23">
      <c r="A39" s="123">
        <v>31</v>
      </c>
      <c r="B39" s="124" t="s">
        <v>58</v>
      </c>
      <c r="C39" s="125">
        <v>22</v>
      </c>
      <c r="D39" s="70">
        <v>2</v>
      </c>
      <c r="E39" s="70">
        <f t="shared" si="0"/>
        <v>22</v>
      </c>
      <c r="F39" s="70">
        <v>0</v>
      </c>
      <c r="G39" s="41">
        <v>1</v>
      </c>
      <c r="H39" s="40">
        <v>30</v>
      </c>
      <c r="I39" s="70">
        <f t="shared" si="1"/>
        <v>22</v>
      </c>
      <c r="J39" s="69">
        <f t="shared" si="2"/>
        <v>1</v>
      </c>
      <c r="K39" s="70">
        <v>30</v>
      </c>
      <c r="L39" s="70">
        <f t="shared" si="3"/>
        <v>22</v>
      </c>
      <c r="M39" s="134">
        <v>0</v>
      </c>
      <c r="N39" s="134">
        <v>0</v>
      </c>
      <c r="O39" s="133">
        <f t="shared" si="11"/>
        <v>1</v>
      </c>
      <c r="P39" s="40">
        <v>30</v>
      </c>
      <c r="Q39" s="141">
        <v>0</v>
      </c>
      <c r="R39" s="141">
        <f t="shared" si="5"/>
        <v>0.22</v>
      </c>
      <c r="S39" s="141">
        <v>0</v>
      </c>
      <c r="T39" s="142">
        <f t="shared" si="6"/>
        <v>0</v>
      </c>
      <c r="U39" s="70">
        <f t="shared" si="7"/>
        <v>0</v>
      </c>
      <c r="V39" s="141">
        <f t="shared" si="8"/>
        <v>92.22</v>
      </c>
      <c r="W39" s="39"/>
    </row>
    <row r="40" ht="22" customHeight="1" spans="1:23">
      <c r="A40" s="123">
        <v>32</v>
      </c>
      <c r="B40" s="124" t="s">
        <v>59</v>
      </c>
      <c r="C40" s="125">
        <v>21</v>
      </c>
      <c r="D40" s="70">
        <v>2</v>
      </c>
      <c r="E40" s="70">
        <f t="shared" si="0"/>
        <v>21</v>
      </c>
      <c r="F40" s="70">
        <v>0</v>
      </c>
      <c r="G40" s="126">
        <v>1</v>
      </c>
      <c r="H40" s="40">
        <v>30</v>
      </c>
      <c r="I40" s="70">
        <f t="shared" si="1"/>
        <v>21</v>
      </c>
      <c r="J40" s="131">
        <f t="shared" si="2"/>
        <v>1</v>
      </c>
      <c r="K40" s="70">
        <v>30</v>
      </c>
      <c r="L40" s="70">
        <f t="shared" si="3"/>
        <v>20</v>
      </c>
      <c r="M40" s="134">
        <v>0</v>
      </c>
      <c r="N40" s="134">
        <v>1</v>
      </c>
      <c r="O40" s="133">
        <f t="shared" si="11"/>
        <v>1</v>
      </c>
      <c r="P40" s="70">
        <v>30</v>
      </c>
      <c r="Q40" s="141">
        <v>0</v>
      </c>
      <c r="R40" s="141">
        <f t="shared" si="5"/>
        <v>0.2</v>
      </c>
      <c r="S40" s="141">
        <v>0</v>
      </c>
      <c r="T40" s="142">
        <f t="shared" si="6"/>
        <v>0</v>
      </c>
      <c r="U40" s="70">
        <f t="shared" si="7"/>
        <v>0</v>
      </c>
      <c r="V40" s="141">
        <f t="shared" si="8"/>
        <v>92.2</v>
      </c>
      <c r="W40" s="103"/>
    </row>
    <row r="41" ht="22" customHeight="1" spans="1:23">
      <c r="A41" s="123">
        <v>33</v>
      </c>
      <c r="B41" s="124" t="s">
        <v>60</v>
      </c>
      <c r="C41" s="125">
        <v>20</v>
      </c>
      <c r="D41" s="70">
        <v>1.5</v>
      </c>
      <c r="E41" s="70">
        <f t="shared" si="0"/>
        <v>20</v>
      </c>
      <c r="F41" s="70">
        <v>0</v>
      </c>
      <c r="G41" s="41">
        <v>1</v>
      </c>
      <c r="H41" s="40">
        <v>30</v>
      </c>
      <c r="I41" s="70">
        <f t="shared" si="1"/>
        <v>20</v>
      </c>
      <c r="J41" s="69">
        <f t="shared" si="2"/>
        <v>1</v>
      </c>
      <c r="K41" s="70">
        <v>30</v>
      </c>
      <c r="L41" s="70">
        <f t="shared" si="3"/>
        <v>19</v>
      </c>
      <c r="M41" s="134">
        <v>0</v>
      </c>
      <c r="N41" s="134">
        <v>1</v>
      </c>
      <c r="O41" s="133">
        <f t="shared" si="11"/>
        <v>1</v>
      </c>
      <c r="P41" s="40">
        <v>30</v>
      </c>
      <c r="Q41" s="141">
        <v>0</v>
      </c>
      <c r="R41" s="141">
        <f t="shared" si="5"/>
        <v>0.19</v>
      </c>
      <c r="S41" s="141">
        <v>0</v>
      </c>
      <c r="T41" s="142">
        <f t="shared" si="6"/>
        <v>0</v>
      </c>
      <c r="U41" s="70">
        <f t="shared" si="7"/>
        <v>0</v>
      </c>
      <c r="V41" s="141">
        <f t="shared" si="8"/>
        <v>91.69</v>
      </c>
      <c r="W41" s="39"/>
    </row>
    <row r="42" ht="22" customHeight="1" spans="1:23">
      <c r="A42" s="123">
        <v>34</v>
      </c>
      <c r="B42" s="124" t="s">
        <v>61</v>
      </c>
      <c r="C42" s="125">
        <v>15</v>
      </c>
      <c r="D42" s="70">
        <v>1.5</v>
      </c>
      <c r="E42" s="70">
        <f t="shared" si="0"/>
        <v>15</v>
      </c>
      <c r="F42" s="70">
        <v>0</v>
      </c>
      <c r="G42" s="41">
        <v>1</v>
      </c>
      <c r="H42" s="40">
        <v>30</v>
      </c>
      <c r="I42" s="70">
        <f t="shared" si="1"/>
        <v>15</v>
      </c>
      <c r="J42" s="69">
        <f t="shared" si="2"/>
        <v>1</v>
      </c>
      <c r="K42" s="70">
        <v>30</v>
      </c>
      <c r="L42" s="70">
        <f t="shared" si="3"/>
        <v>14</v>
      </c>
      <c r="M42" s="134">
        <v>0</v>
      </c>
      <c r="N42" s="134">
        <v>1</v>
      </c>
      <c r="O42" s="133">
        <f t="shared" si="11"/>
        <v>1</v>
      </c>
      <c r="P42" s="40">
        <v>30</v>
      </c>
      <c r="Q42" s="141">
        <v>0</v>
      </c>
      <c r="R42" s="141">
        <f t="shared" si="5"/>
        <v>0.14</v>
      </c>
      <c r="S42" s="141">
        <v>0</v>
      </c>
      <c r="T42" s="142">
        <f t="shared" si="6"/>
        <v>0</v>
      </c>
      <c r="U42" s="70">
        <f t="shared" si="7"/>
        <v>0</v>
      </c>
      <c r="V42" s="141">
        <f t="shared" si="8"/>
        <v>91.64</v>
      </c>
      <c r="W42" s="39"/>
    </row>
    <row r="43" ht="22" customHeight="1" spans="1:23">
      <c r="A43" s="123">
        <v>35</v>
      </c>
      <c r="B43" s="124" t="s">
        <v>62</v>
      </c>
      <c r="C43" s="125">
        <v>11</v>
      </c>
      <c r="D43" s="129">
        <v>1</v>
      </c>
      <c r="E43" s="70">
        <f t="shared" si="0"/>
        <v>11</v>
      </c>
      <c r="F43" s="70">
        <v>0</v>
      </c>
      <c r="G43" s="41">
        <v>1</v>
      </c>
      <c r="H43" s="40">
        <v>30</v>
      </c>
      <c r="I43" s="70">
        <f t="shared" si="1"/>
        <v>11</v>
      </c>
      <c r="J43" s="69">
        <f t="shared" si="2"/>
        <v>1</v>
      </c>
      <c r="K43" s="70">
        <v>30</v>
      </c>
      <c r="L43" s="70">
        <f t="shared" si="3"/>
        <v>8</v>
      </c>
      <c r="M43" s="134">
        <v>0</v>
      </c>
      <c r="N43" s="134">
        <v>3</v>
      </c>
      <c r="O43" s="133">
        <f t="shared" si="11"/>
        <v>1</v>
      </c>
      <c r="P43" s="40">
        <v>30</v>
      </c>
      <c r="Q43" s="141">
        <v>0</v>
      </c>
      <c r="R43" s="141">
        <f t="shared" si="5"/>
        <v>0.08</v>
      </c>
      <c r="S43" s="141">
        <v>0</v>
      </c>
      <c r="T43" s="142">
        <f t="shared" si="6"/>
        <v>0</v>
      </c>
      <c r="U43" s="70">
        <f t="shared" si="7"/>
        <v>0</v>
      </c>
      <c r="V43" s="141">
        <f t="shared" si="8"/>
        <v>91.08</v>
      </c>
      <c r="W43" s="39"/>
    </row>
    <row r="44" ht="22" customHeight="1" spans="1:23">
      <c r="A44" s="123">
        <v>36</v>
      </c>
      <c r="B44" s="124" t="s">
        <v>63</v>
      </c>
      <c r="C44" s="125">
        <v>11</v>
      </c>
      <c r="D44" s="129">
        <v>1</v>
      </c>
      <c r="E44" s="70">
        <f t="shared" si="0"/>
        <v>11</v>
      </c>
      <c r="F44" s="70">
        <v>0</v>
      </c>
      <c r="G44" s="41">
        <v>1</v>
      </c>
      <c r="H44" s="40">
        <v>30</v>
      </c>
      <c r="I44" s="70">
        <f t="shared" si="1"/>
        <v>11</v>
      </c>
      <c r="J44" s="69">
        <f t="shared" si="2"/>
        <v>1</v>
      </c>
      <c r="K44" s="70">
        <v>30</v>
      </c>
      <c r="L44" s="70">
        <f t="shared" si="3"/>
        <v>10</v>
      </c>
      <c r="M44" s="134">
        <v>0</v>
      </c>
      <c r="N44" s="134">
        <v>1</v>
      </c>
      <c r="O44" s="133">
        <f t="shared" si="11"/>
        <v>1</v>
      </c>
      <c r="P44" s="40">
        <v>30</v>
      </c>
      <c r="Q44" s="141">
        <v>0</v>
      </c>
      <c r="R44" s="141">
        <f t="shared" si="5"/>
        <v>0.1</v>
      </c>
      <c r="S44" s="141">
        <v>0</v>
      </c>
      <c r="T44" s="142">
        <f t="shared" si="6"/>
        <v>0</v>
      </c>
      <c r="U44" s="70">
        <f t="shared" si="7"/>
        <v>0</v>
      </c>
      <c r="V44" s="141">
        <f t="shared" si="8"/>
        <v>91.1</v>
      </c>
      <c r="W44" s="39"/>
    </row>
    <row r="45" ht="22" customHeight="1" spans="1:23">
      <c r="A45" s="123">
        <v>37</v>
      </c>
      <c r="B45" s="124" t="s">
        <v>64</v>
      </c>
      <c r="C45" s="125">
        <v>10</v>
      </c>
      <c r="D45" s="129">
        <v>1</v>
      </c>
      <c r="E45" s="70">
        <f t="shared" si="0"/>
        <v>10</v>
      </c>
      <c r="F45" s="70">
        <v>0</v>
      </c>
      <c r="G45" s="41">
        <v>1</v>
      </c>
      <c r="H45" s="40">
        <v>30</v>
      </c>
      <c r="I45" s="70">
        <f t="shared" si="1"/>
        <v>10</v>
      </c>
      <c r="J45" s="69">
        <f t="shared" si="2"/>
        <v>1</v>
      </c>
      <c r="K45" s="70">
        <v>30</v>
      </c>
      <c r="L45" s="70">
        <f t="shared" si="3"/>
        <v>10</v>
      </c>
      <c r="M45" s="134">
        <v>0</v>
      </c>
      <c r="N45" s="134">
        <v>0</v>
      </c>
      <c r="O45" s="133">
        <f t="shared" si="11"/>
        <v>1</v>
      </c>
      <c r="P45" s="70">
        <v>30</v>
      </c>
      <c r="Q45" s="141">
        <v>0</v>
      </c>
      <c r="R45" s="141">
        <f t="shared" si="5"/>
        <v>0.1</v>
      </c>
      <c r="S45" s="141">
        <v>0</v>
      </c>
      <c r="T45" s="142">
        <f t="shared" si="6"/>
        <v>0</v>
      </c>
      <c r="U45" s="70">
        <f t="shared" si="7"/>
        <v>0</v>
      </c>
      <c r="V45" s="141">
        <f t="shared" si="8"/>
        <v>91.1</v>
      </c>
      <c r="W45" s="39"/>
    </row>
    <row r="46" s="50" customFormat="1" ht="22" customHeight="1" spans="1:23">
      <c r="A46" s="123">
        <v>38</v>
      </c>
      <c r="B46" s="124" t="s">
        <v>65</v>
      </c>
      <c r="C46" s="125">
        <v>9</v>
      </c>
      <c r="D46" s="129">
        <v>1</v>
      </c>
      <c r="E46" s="70">
        <f t="shared" si="0"/>
        <v>9</v>
      </c>
      <c r="F46" s="70">
        <v>0</v>
      </c>
      <c r="G46" s="41">
        <v>1</v>
      </c>
      <c r="H46" s="40">
        <v>30</v>
      </c>
      <c r="I46" s="40">
        <f t="shared" si="1"/>
        <v>9</v>
      </c>
      <c r="J46" s="69">
        <f t="shared" si="2"/>
        <v>1</v>
      </c>
      <c r="K46" s="70">
        <v>30</v>
      </c>
      <c r="L46" s="70">
        <f t="shared" si="3"/>
        <v>9</v>
      </c>
      <c r="M46" s="134">
        <v>0</v>
      </c>
      <c r="N46" s="134">
        <v>0</v>
      </c>
      <c r="O46" s="133">
        <f t="shared" si="11"/>
        <v>1</v>
      </c>
      <c r="P46" s="40">
        <v>30</v>
      </c>
      <c r="Q46" s="141">
        <v>0</v>
      </c>
      <c r="R46" s="141">
        <f t="shared" si="5"/>
        <v>0.09</v>
      </c>
      <c r="S46" s="141">
        <v>0</v>
      </c>
      <c r="T46" s="142">
        <f t="shared" si="6"/>
        <v>0</v>
      </c>
      <c r="U46" s="70">
        <f t="shared" si="7"/>
        <v>0</v>
      </c>
      <c r="V46" s="141">
        <f t="shared" si="8"/>
        <v>91.09</v>
      </c>
      <c r="W46" s="39"/>
    </row>
    <row r="47" ht="22" customHeight="1" spans="1:23">
      <c r="A47" s="123">
        <v>39</v>
      </c>
      <c r="B47" s="124" t="s">
        <v>66</v>
      </c>
      <c r="C47" s="125">
        <v>8</v>
      </c>
      <c r="D47" s="129">
        <v>1</v>
      </c>
      <c r="E47" s="70">
        <f t="shared" si="0"/>
        <v>8</v>
      </c>
      <c r="F47" s="70">
        <v>0</v>
      </c>
      <c r="G47" s="41">
        <v>1</v>
      </c>
      <c r="H47" s="40">
        <v>30</v>
      </c>
      <c r="I47" s="40">
        <f t="shared" si="1"/>
        <v>8</v>
      </c>
      <c r="J47" s="69">
        <f t="shared" si="2"/>
        <v>1</v>
      </c>
      <c r="K47" s="70">
        <v>30</v>
      </c>
      <c r="L47" s="70">
        <f t="shared" si="3"/>
        <v>8</v>
      </c>
      <c r="M47" s="134">
        <v>0</v>
      </c>
      <c r="N47" s="134">
        <v>0</v>
      </c>
      <c r="O47" s="133">
        <f t="shared" si="11"/>
        <v>1</v>
      </c>
      <c r="P47" s="40">
        <v>30</v>
      </c>
      <c r="Q47" s="141">
        <v>0</v>
      </c>
      <c r="R47" s="141">
        <f t="shared" si="5"/>
        <v>0.08</v>
      </c>
      <c r="S47" s="141">
        <v>0</v>
      </c>
      <c r="T47" s="142">
        <f t="shared" si="6"/>
        <v>0</v>
      </c>
      <c r="U47" s="70">
        <f t="shared" si="7"/>
        <v>0</v>
      </c>
      <c r="V47" s="141">
        <f t="shared" si="8"/>
        <v>91.08</v>
      </c>
      <c r="W47" s="39"/>
    </row>
    <row r="48" ht="22" customHeight="1" spans="1:23">
      <c r="A48" s="123">
        <v>40</v>
      </c>
      <c r="B48" s="124" t="s">
        <v>67</v>
      </c>
      <c r="C48" s="125">
        <v>7</v>
      </c>
      <c r="D48" s="129">
        <v>1</v>
      </c>
      <c r="E48" s="70">
        <f t="shared" si="0"/>
        <v>7</v>
      </c>
      <c r="F48" s="70">
        <v>0</v>
      </c>
      <c r="G48" s="41">
        <v>1</v>
      </c>
      <c r="H48" s="40">
        <v>30</v>
      </c>
      <c r="I48" s="70">
        <f t="shared" si="1"/>
        <v>7</v>
      </c>
      <c r="J48" s="69">
        <f t="shared" si="2"/>
        <v>1</v>
      </c>
      <c r="K48" s="70">
        <v>30</v>
      </c>
      <c r="L48" s="70">
        <f t="shared" si="3"/>
        <v>7</v>
      </c>
      <c r="M48" s="134">
        <v>0</v>
      </c>
      <c r="N48" s="134">
        <v>0</v>
      </c>
      <c r="O48" s="133">
        <f t="shared" si="11"/>
        <v>1</v>
      </c>
      <c r="P48" s="40">
        <v>30</v>
      </c>
      <c r="Q48" s="141">
        <v>0</v>
      </c>
      <c r="R48" s="141">
        <f t="shared" si="5"/>
        <v>0.07</v>
      </c>
      <c r="S48" s="141">
        <v>0</v>
      </c>
      <c r="T48" s="142">
        <f t="shared" si="6"/>
        <v>0</v>
      </c>
      <c r="U48" s="70">
        <f t="shared" si="7"/>
        <v>0</v>
      </c>
      <c r="V48" s="141">
        <f t="shared" si="8"/>
        <v>91.07</v>
      </c>
      <c r="W48" s="39"/>
    </row>
    <row r="49" ht="22" customHeight="1" spans="1:23">
      <c r="A49" s="123">
        <v>41</v>
      </c>
      <c r="B49" s="124" t="s">
        <v>68</v>
      </c>
      <c r="C49" s="125">
        <v>7</v>
      </c>
      <c r="D49" s="129">
        <v>1</v>
      </c>
      <c r="E49" s="70">
        <f t="shared" si="0"/>
        <v>7</v>
      </c>
      <c r="F49" s="70">
        <v>0</v>
      </c>
      <c r="G49" s="41">
        <v>1</v>
      </c>
      <c r="H49" s="40">
        <v>30</v>
      </c>
      <c r="I49" s="70">
        <f t="shared" si="1"/>
        <v>7</v>
      </c>
      <c r="J49" s="69">
        <f t="shared" si="2"/>
        <v>1</v>
      </c>
      <c r="K49" s="70">
        <v>30</v>
      </c>
      <c r="L49" s="70">
        <f t="shared" si="3"/>
        <v>5</v>
      </c>
      <c r="M49" s="134">
        <v>0</v>
      </c>
      <c r="N49" s="134">
        <v>2</v>
      </c>
      <c r="O49" s="133">
        <f t="shared" si="11"/>
        <v>1</v>
      </c>
      <c r="P49" s="40">
        <v>30</v>
      </c>
      <c r="Q49" s="141">
        <v>0</v>
      </c>
      <c r="R49" s="141">
        <f t="shared" si="5"/>
        <v>0.05</v>
      </c>
      <c r="S49" s="141">
        <v>0</v>
      </c>
      <c r="T49" s="142">
        <f t="shared" si="6"/>
        <v>0</v>
      </c>
      <c r="U49" s="70">
        <f t="shared" si="7"/>
        <v>0</v>
      </c>
      <c r="V49" s="141">
        <f t="shared" si="8"/>
        <v>91.05</v>
      </c>
      <c r="W49" s="39"/>
    </row>
    <row r="50" ht="22" customHeight="1" spans="1:23">
      <c r="A50" s="123">
        <v>42</v>
      </c>
      <c r="B50" s="124" t="s">
        <v>69</v>
      </c>
      <c r="C50" s="125">
        <v>6</v>
      </c>
      <c r="D50" s="129">
        <v>1</v>
      </c>
      <c r="E50" s="70">
        <f t="shared" si="0"/>
        <v>6</v>
      </c>
      <c r="F50" s="70">
        <v>0</v>
      </c>
      <c r="G50" s="41">
        <v>1</v>
      </c>
      <c r="H50" s="40">
        <v>30</v>
      </c>
      <c r="I50" s="70">
        <f t="shared" si="1"/>
        <v>6</v>
      </c>
      <c r="J50" s="69">
        <f t="shared" si="2"/>
        <v>1</v>
      </c>
      <c r="K50" s="70">
        <v>30</v>
      </c>
      <c r="L50" s="70">
        <f t="shared" si="3"/>
        <v>6</v>
      </c>
      <c r="M50" s="134">
        <v>0</v>
      </c>
      <c r="N50" s="134">
        <v>0</v>
      </c>
      <c r="O50" s="133">
        <f t="shared" si="11"/>
        <v>1</v>
      </c>
      <c r="P50" s="40">
        <v>30</v>
      </c>
      <c r="Q50" s="141">
        <v>0</v>
      </c>
      <c r="R50" s="141">
        <f t="shared" si="5"/>
        <v>0.06</v>
      </c>
      <c r="S50" s="141">
        <v>0</v>
      </c>
      <c r="T50" s="142">
        <f t="shared" si="6"/>
        <v>0</v>
      </c>
      <c r="U50" s="70">
        <f t="shared" si="7"/>
        <v>0</v>
      </c>
      <c r="V50" s="141">
        <f t="shared" si="8"/>
        <v>91.06</v>
      </c>
      <c r="W50" s="39"/>
    </row>
    <row r="51" ht="22" customHeight="1" spans="1:23">
      <c r="A51" s="123">
        <v>43</v>
      </c>
      <c r="B51" s="124" t="s">
        <v>70</v>
      </c>
      <c r="C51" s="125">
        <v>6</v>
      </c>
      <c r="D51" s="129">
        <v>1</v>
      </c>
      <c r="E51" s="70">
        <f t="shared" si="0"/>
        <v>6</v>
      </c>
      <c r="F51" s="70">
        <v>0</v>
      </c>
      <c r="G51" s="126">
        <v>1</v>
      </c>
      <c r="H51" s="40">
        <v>30</v>
      </c>
      <c r="I51" s="70">
        <f t="shared" si="1"/>
        <v>6</v>
      </c>
      <c r="J51" s="131">
        <f t="shared" si="2"/>
        <v>1</v>
      </c>
      <c r="K51" s="70">
        <v>30</v>
      </c>
      <c r="L51" s="70">
        <f t="shared" si="3"/>
        <v>5</v>
      </c>
      <c r="M51" s="134">
        <v>0</v>
      </c>
      <c r="N51" s="134">
        <v>1</v>
      </c>
      <c r="O51" s="133">
        <f t="shared" si="11"/>
        <v>1</v>
      </c>
      <c r="P51" s="70">
        <v>30</v>
      </c>
      <c r="Q51" s="141">
        <v>0</v>
      </c>
      <c r="R51" s="141">
        <f t="shared" si="5"/>
        <v>0.05</v>
      </c>
      <c r="S51" s="141">
        <v>0</v>
      </c>
      <c r="T51" s="142">
        <f t="shared" si="6"/>
        <v>0</v>
      </c>
      <c r="U51" s="70">
        <f t="shared" si="7"/>
        <v>0</v>
      </c>
      <c r="V51" s="141">
        <f t="shared" si="8"/>
        <v>91.05</v>
      </c>
      <c r="W51" s="103"/>
    </row>
    <row r="52" ht="22" customHeight="1" spans="1:23">
      <c r="A52" s="123">
        <v>44</v>
      </c>
      <c r="B52" s="124" t="s">
        <v>71</v>
      </c>
      <c r="C52" s="125">
        <v>5</v>
      </c>
      <c r="D52" s="129">
        <v>1</v>
      </c>
      <c r="E52" s="70">
        <f t="shared" si="0"/>
        <v>5</v>
      </c>
      <c r="F52" s="70">
        <v>0</v>
      </c>
      <c r="G52" s="41">
        <v>1</v>
      </c>
      <c r="H52" s="40">
        <v>30</v>
      </c>
      <c r="I52" s="70">
        <f t="shared" si="1"/>
        <v>5</v>
      </c>
      <c r="J52" s="69">
        <f t="shared" si="2"/>
        <v>1</v>
      </c>
      <c r="K52" s="70">
        <v>30</v>
      </c>
      <c r="L52" s="70">
        <f t="shared" si="3"/>
        <v>5</v>
      </c>
      <c r="M52" s="132">
        <v>0</v>
      </c>
      <c r="N52" s="132">
        <v>0</v>
      </c>
      <c r="O52" s="133">
        <f t="shared" si="11"/>
        <v>1</v>
      </c>
      <c r="P52" s="40">
        <v>30</v>
      </c>
      <c r="Q52" s="141">
        <v>0</v>
      </c>
      <c r="R52" s="141">
        <f t="shared" si="5"/>
        <v>0.05</v>
      </c>
      <c r="S52" s="141">
        <v>0</v>
      </c>
      <c r="T52" s="142">
        <f t="shared" si="6"/>
        <v>0</v>
      </c>
      <c r="U52" s="70">
        <f t="shared" si="7"/>
        <v>0</v>
      </c>
      <c r="V52" s="141">
        <f t="shared" si="8"/>
        <v>91.05</v>
      </c>
      <c r="W52" s="39"/>
    </row>
    <row r="53" ht="22" customHeight="1" spans="1:23">
      <c r="A53" s="123">
        <v>45</v>
      </c>
      <c r="B53" s="124" t="s">
        <v>72</v>
      </c>
      <c r="C53" s="125">
        <v>5</v>
      </c>
      <c r="D53" s="129">
        <v>1</v>
      </c>
      <c r="E53" s="70">
        <f t="shared" si="0"/>
        <v>5</v>
      </c>
      <c r="F53" s="70">
        <v>0</v>
      </c>
      <c r="G53" s="41">
        <v>1</v>
      </c>
      <c r="H53" s="40">
        <v>30</v>
      </c>
      <c r="I53" s="40">
        <f t="shared" si="1"/>
        <v>5</v>
      </c>
      <c r="J53" s="69">
        <f t="shared" si="2"/>
        <v>1</v>
      </c>
      <c r="K53" s="70">
        <v>30</v>
      </c>
      <c r="L53" s="70">
        <f t="shared" si="3"/>
        <v>5</v>
      </c>
      <c r="M53" s="134">
        <v>0</v>
      </c>
      <c r="N53" s="134">
        <v>0</v>
      </c>
      <c r="O53" s="133">
        <f t="shared" si="11"/>
        <v>1</v>
      </c>
      <c r="P53" s="40">
        <v>30</v>
      </c>
      <c r="Q53" s="141">
        <v>0</v>
      </c>
      <c r="R53" s="141">
        <f t="shared" si="5"/>
        <v>0.05</v>
      </c>
      <c r="S53" s="141">
        <v>0</v>
      </c>
      <c r="T53" s="142">
        <f t="shared" si="6"/>
        <v>0</v>
      </c>
      <c r="U53" s="70">
        <f t="shared" si="7"/>
        <v>0</v>
      </c>
      <c r="V53" s="141">
        <f t="shared" si="8"/>
        <v>91.05</v>
      </c>
      <c r="W53" s="39"/>
    </row>
    <row r="54" ht="22" customHeight="1" spans="1:23">
      <c r="A54" s="123">
        <v>46</v>
      </c>
      <c r="B54" s="124" t="s">
        <v>73</v>
      </c>
      <c r="C54" s="125">
        <v>5</v>
      </c>
      <c r="D54" s="129">
        <v>1</v>
      </c>
      <c r="E54" s="70">
        <f t="shared" si="0"/>
        <v>5</v>
      </c>
      <c r="F54" s="70">
        <v>0</v>
      </c>
      <c r="G54" s="41">
        <v>1</v>
      </c>
      <c r="H54" s="40">
        <v>30</v>
      </c>
      <c r="I54" s="40">
        <f t="shared" si="1"/>
        <v>5</v>
      </c>
      <c r="J54" s="69">
        <f t="shared" si="2"/>
        <v>1</v>
      </c>
      <c r="K54" s="70">
        <v>30</v>
      </c>
      <c r="L54" s="70">
        <f t="shared" si="3"/>
        <v>5</v>
      </c>
      <c r="M54" s="134">
        <v>0</v>
      </c>
      <c r="N54" s="134">
        <v>0</v>
      </c>
      <c r="O54" s="133">
        <f t="shared" si="11"/>
        <v>1</v>
      </c>
      <c r="P54" s="40">
        <v>30</v>
      </c>
      <c r="Q54" s="141">
        <v>0</v>
      </c>
      <c r="R54" s="141">
        <f t="shared" si="5"/>
        <v>0.05</v>
      </c>
      <c r="S54" s="141">
        <v>0</v>
      </c>
      <c r="T54" s="142">
        <f t="shared" si="6"/>
        <v>0</v>
      </c>
      <c r="U54" s="70">
        <f t="shared" si="7"/>
        <v>0</v>
      </c>
      <c r="V54" s="141">
        <f t="shared" si="8"/>
        <v>91.05</v>
      </c>
      <c r="W54" s="39"/>
    </row>
    <row r="55" ht="22" customHeight="1" spans="1:23">
      <c r="A55" s="123">
        <v>47</v>
      </c>
      <c r="B55" s="124" t="s">
        <v>74</v>
      </c>
      <c r="C55" s="125">
        <v>4</v>
      </c>
      <c r="D55" s="129">
        <v>1</v>
      </c>
      <c r="E55" s="70">
        <f t="shared" si="0"/>
        <v>4</v>
      </c>
      <c r="F55" s="70">
        <v>0</v>
      </c>
      <c r="G55" s="41">
        <v>1</v>
      </c>
      <c r="H55" s="40">
        <v>30</v>
      </c>
      <c r="I55" s="40">
        <f t="shared" si="1"/>
        <v>4</v>
      </c>
      <c r="J55" s="69">
        <f t="shared" si="2"/>
        <v>1</v>
      </c>
      <c r="K55" s="70">
        <v>30</v>
      </c>
      <c r="L55" s="70">
        <f t="shared" si="3"/>
        <v>4</v>
      </c>
      <c r="M55" s="134">
        <v>0</v>
      </c>
      <c r="N55" s="134">
        <v>0</v>
      </c>
      <c r="O55" s="133">
        <f t="shared" si="11"/>
        <v>1</v>
      </c>
      <c r="P55" s="40">
        <v>30</v>
      </c>
      <c r="Q55" s="141">
        <v>0</v>
      </c>
      <c r="R55" s="141">
        <f t="shared" si="5"/>
        <v>0.04</v>
      </c>
      <c r="S55" s="141">
        <v>0</v>
      </c>
      <c r="T55" s="142">
        <f t="shared" si="6"/>
        <v>0</v>
      </c>
      <c r="U55" s="70">
        <f t="shared" si="7"/>
        <v>0</v>
      </c>
      <c r="V55" s="141">
        <f t="shared" si="8"/>
        <v>91.04</v>
      </c>
      <c r="W55" s="39"/>
    </row>
    <row r="56" ht="22" customHeight="1" spans="1:23">
      <c r="A56" s="123">
        <v>48</v>
      </c>
      <c r="B56" s="124" t="s">
        <v>75</v>
      </c>
      <c r="C56" s="125">
        <v>3</v>
      </c>
      <c r="D56" s="129">
        <v>1</v>
      </c>
      <c r="E56" s="70">
        <f t="shared" si="0"/>
        <v>3</v>
      </c>
      <c r="F56" s="70">
        <v>0</v>
      </c>
      <c r="G56" s="41">
        <v>1</v>
      </c>
      <c r="H56" s="40">
        <v>30</v>
      </c>
      <c r="I56" s="70">
        <f t="shared" si="1"/>
        <v>3</v>
      </c>
      <c r="J56" s="69">
        <f t="shared" si="2"/>
        <v>1</v>
      </c>
      <c r="K56" s="70">
        <v>30</v>
      </c>
      <c r="L56" s="70">
        <f t="shared" si="3"/>
        <v>3</v>
      </c>
      <c r="M56" s="134">
        <v>0</v>
      </c>
      <c r="N56" s="134">
        <v>0</v>
      </c>
      <c r="O56" s="133">
        <f t="shared" si="11"/>
        <v>1</v>
      </c>
      <c r="P56" s="40">
        <v>30</v>
      </c>
      <c r="Q56" s="141">
        <v>0</v>
      </c>
      <c r="R56" s="141">
        <f t="shared" si="5"/>
        <v>0.03</v>
      </c>
      <c r="S56" s="141">
        <v>0</v>
      </c>
      <c r="T56" s="142">
        <f t="shared" si="6"/>
        <v>0</v>
      </c>
      <c r="U56" s="70">
        <f t="shared" si="7"/>
        <v>0</v>
      </c>
      <c r="V56" s="141">
        <f t="shared" si="8"/>
        <v>91.03</v>
      </c>
      <c r="W56" s="39"/>
    </row>
    <row r="57" ht="22" customHeight="1" spans="1:23">
      <c r="A57" s="123">
        <v>49</v>
      </c>
      <c r="B57" s="124" t="s">
        <v>76</v>
      </c>
      <c r="C57" s="125">
        <v>3</v>
      </c>
      <c r="D57" s="129">
        <v>1</v>
      </c>
      <c r="E57" s="70">
        <f t="shared" si="0"/>
        <v>3</v>
      </c>
      <c r="F57" s="70">
        <v>0</v>
      </c>
      <c r="G57" s="41">
        <v>1</v>
      </c>
      <c r="H57" s="40">
        <v>30</v>
      </c>
      <c r="I57" s="70">
        <f t="shared" si="1"/>
        <v>3</v>
      </c>
      <c r="J57" s="69">
        <f t="shared" si="2"/>
        <v>1</v>
      </c>
      <c r="K57" s="70">
        <v>30</v>
      </c>
      <c r="L57" s="70">
        <f t="shared" si="3"/>
        <v>3</v>
      </c>
      <c r="M57" s="134">
        <v>0</v>
      </c>
      <c r="N57" s="134">
        <v>0</v>
      </c>
      <c r="O57" s="133">
        <f t="shared" si="11"/>
        <v>1</v>
      </c>
      <c r="P57" s="40">
        <v>30</v>
      </c>
      <c r="Q57" s="141">
        <v>0</v>
      </c>
      <c r="R57" s="141">
        <f t="shared" si="5"/>
        <v>0.03</v>
      </c>
      <c r="S57" s="141">
        <v>0</v>
      </c>
      <c r="T57" s="142">
        <f t="shared" si="6"/>
        <v>0</v>
      </c>
      <c r="U57" s="70">
        <f t="shared" si="7"/>
        <v>0</v>
      </c>
      <c r="V57" s="141">
        <f t="shared" si="8"/>
        <v>91.03</v>
      </c>
      <c r="W57" s="39"/>
    </row>
    <row r="58" ht="22" customHeight="1" spans="1:23">
      <c r="A58" s="123">
        <v>50</v>
      </c>
      <c r="B58" s="124" t="s">
        <v>77</v>
      </c>
      <c r="C58" s="125">
        <v>3</v>
      </c>
      <c r="D58" s="129">
        <v>1</v>
      </c>
      <c r="E58" s="70">
        <f t="shared" si="0"/>
        <v>3</v>
      </c>
      <c r="F58" s="70">
        <v>0</v>
      </c>
      <c r="G58" s="41">
        <v>1</v>
      </c>
      <c r="H58" s="40">
        <v>30</v>
      </c>
      <c r="I58" s="70">
        <f t="shared" si="1"/>
        <v>3</v>
      </c>
      <c r="J58" s="69">
        <f t="shared" si="2"/>
        <v>1</v>
      </c>
      <c r="K58" s="70">
        <v>30</v>
      </c>
      <c r="L58" s="70">
        <f t="shared" si="3"/>
        <v>3</v>
      </c>
      <c r="M58" s="134">
        <v>0</v>
      </c>
      <c r="N58" s="134">
        <v>0</v>
      </c>
      <c r="O58" s="133">
        <f t="shared" si="11"/>
        <v>1</v>
      </c>
      <c r="P58" s="40">
        <v>30</v>
      </c>
      <c r="Q58" s="141">
        <v>0</v>
      </c>
      <c r="R58" s="141">
        <f t="shared" si="5"/>
        <v>0.03</v>
      </c>
      <c r="S58" s="141">
        <v>0</v>
      </c>
      <c r="T58" s="142">
        <f t="shared" si="6"/>
        <v>0</v>
      </c>
      <c r="U58" s="70">
        <f t="shared" si="7"/>
        <v>0</v>
      </c>
      <c r="V58" s="141">
        <f t="shared" si="8"/>
        <v>91.03</v>
      </c>
      <c r="W58" s="39"/>
    </row>
    <row r="59" ht="22" customHeight="1" spans="1:23">
      <c r="A59" s="123">
        <v>51</v>
      </c>
      <c r="B59" s="124" t="s">
        <v>78</v>
      </c>
      <c r="C59" s="125">
        <v>2</v>
      </c>
      <c r="D59" s="129">
        <v>1</v>
      </c>
      <c r="E59" s="70">
        <f t="shared" si="0"/>
        <v>2</v>
      </c>
      <c r="F59" s="70">
        <v>0</v>
      </c>
      <c r="G59" s="41">
        <v>1</v>
      </c>
      <c r="H59" s="40">
        <v>30</v>
      </c>
      <c r="I59" s="70">
        <f t="shared" si="1"/>
        <v>2</v>
      </c>
      <c r="J59" s="69">
        <f t="shared" si="2"/>
        <v>1</v>
      </c>
      <c r="K59" s="70">
        <v>30</v>
      </c>
      <c r="L59" s="70">
        <f t="shared" si="3"/>
        <v>2</v>
      </c>
      <c r="M59" s="134">
        <v>0</v>
      </c>
      <c r="N59" s="134">
        <v>0</v>
      </c>
      <c r="O59" s="133">
        <f t="shared" si="11"/>
        <v>1</v>
      </c>
      <c r="P59" s="40">
        <v>30</v>
      </c>
      <c r="Q59" s="141">
        <v>0</v>
      </c>
      <c r="R59" s="141">
        <f t="shared" si="5"/>
        <v>0.02</v>
      </c>
      <c r="S59" s="141">
        <v>0</v>
      </c>
      <c r="T59" s="142">
        <f t="shared" si="6"/>
        <v>0</v>
      </c>
      <c r="U59" s="70">
        <f t="shared" si="7"/>
        <v>0</v>
      </c>
      <c r="V59" s="141">
        <f t="shared" si="8"/>
        <v>91.02</v>
      </c>
      <c r="W59" s="39"/>
    </row>
    <row r="60" ht="22" customHeight="1" spans="1:23">
      <c r="A60" s="123">
        <v>52</v>
      </c>
      <c r="B60" s="124" t="s">
        <v>79</v>
      </c>
      <c r="C60" s="125">
        <v>2</v>
      </c>
      <c r="D60" s="129">
        <v>1</v>
      </c>
      <c r="E60" s="70">
        <f t="shared" si="0"/>
        <v>2</v>
      </c>
      <c r="F60" s="70">
        <v>0</v>
      </c>
      <c r="G60" s="41">
        <v>1</v>
      </c>
      <c r="H60" s="40">
        <v>30</v>
      </c>
      <c r="I60" s="40">
        <f t="shared" si="1"/>
        <v>2</v>
      </c>
      <c r="J60" s="69">
        <f t="shared" si="2"/>
        <v>1</v>
      </c>
      <c r="K60" s="70">
        <v>30</v>
      </c>
      <c r="L60" s="70">
        <f t="shared" si="3"/>
        <v>2</v>
      </c>
      <c r="M60" s="134">
        <v>0</v>
      </c>
      <c r="N60" s="134">
        <v>0</v>
      </c>
      <c r="O60" s="133">
        <f t="shared" si="11"/>
        <v>1</v>
      </c>
      <c r="P60" s="70">
        <v>30</v>
      </c>
      <c r="Q60" s="141">
        <v>0</v>
      </c>
      <c r="R60" s="141">
        <f t="shared" si="5"/>
        <v>0.02</v>
      </c>
      <c r="S60" s="141">
        <v>0</v>
      </c>
      <c r="T60" s="142">
        <f t="shared" si="6"/>
        <v>0</v>
      </c>
      <c r="U60" s="70">
        <f t="shared" si="7"/>
        <v>0</v>
      </c>
      <c r="V60" s="141">
        <f t="shared" si="8"/>
        <v>91.02</v>
      </c>
      <c r="W60" s="39"/>
    </row>
    <row r="61" ht="22" customHeight="1" spans="1:23">
      <c r="A61" s="123">
        <v>53</v>
      </c>
      <c r="B61" s="124" t="s">
        <v>80</v>
      </c>
      <c r="C61" s="125">
        <v>1</v>
      </c>
      <c r="D61" s="129">
        <v>1</v>
      </c>
      <c r="E61" s="70">
        <f t="shared" si="0"/>
        <v>1</v>
      </c>
      <c r="F61" s="70">
        <v>0</v>
      </c>
      <c r="G61" s="126">
        <v>1</v>
      </c>
      <c r="H61" s="40">
        <v>30</v>
      </c>
      <c r="I61" s="70">
        <f t="shared" si="1"/>
        <v>1</v>
      </c>
      <c r="J61" s="131">
        <f t="shared" si="2"/>
        <v>1</v>
      </c>
      <c r="K61" s="70">
        <v>30</v>
      </c>
      <c r="L61" s="70">
        <f t="shared" si="3"/>
        <v>1</v>
      </c>
      <c r="M61" s="134">
        <v>0</v>
      </c>
      <c r="N61" s="134">
        <v>0</v>
      </c>
      <c r="O61" s="133">
        <f t="shared" si="11"/>
        <v>1</v>
      </c>
      <c r="P61" s="70">
        <v>30</v>
      </c>
      <c r="Q61" s="141">
        <v>0</v>
      </c>
      <c r="R61" s="141">
        <f t="shared" si="5"/>
        <v>0.01</v>
      </c>
      <c r="S61" s="141">
        <v>0</v>
      </c>
      <c r="T61" s="142">
        <f t="shared" si="6"/>
        <v>0</v>
      </c>
      <c r="U61" s="70">
        <f t="shared" si="7"/>
        <v>0</v>
      </c>
      <c r="V61" s="141">
        <f t="shared" si="8"/>
        <v>91.01</v>
      </c>
      <c r="W61" s="103"/>
    </row>
    <row r="62" ht="22" customHeight="1" spans="1:23">
      <c r="A62" s="123">
        <v>54</v>
      </c>
      <c r="B62" s="124" t="s">
        <v>81</v>
      </c>
      <c r="C62" s="125">
        <v>1</v>
      </c>
      <c r="D62" s="129">
        <v>1</v>
      </c>
      <c r="E62" s="70">
        <f t="shared" si="0"/>
        <v>1</v>
      </c>
      <c r="F62" s="70">
        <v>0</v>
      </c>
      <c r="G62" s="41">
        <v>1</v>
      </c>
      <c r="H62" s="40">
        <v>30</v>
      </c>
      <c r="I62" s="70">
        <f t="shared" si="1"/>
        <v>1</v>
      </c>
      <c r="J62" s="69">
        <f t="shared" si="2"/>
        <v>1</v>
      </c>
      <c r="K62" s="70">
        <v>30</v>
      </c>
      <c r="L62" s="70">
        <f t="shared" si="3"/>
        <v>1</v>
      </c>
      <c r="M62" s="134">
        <v>0</v>
      </c>
      <c r="N62" s="134">
        <v>0</v>
      </c>
      <c r="O62" s="133">
        <f t="shared" si="11"/>
        <v>1</v>
      </c>
      <c r="P62" s="40">
        <v>30</v>
      </c>
      <c r="Q62" s="141">
        <v>0</v>
      </c>
      <c r="R62" s="141">
        <f t="shared" si="5"/>
        <v>0.01</v>
      </c>
      <c r="S62" s="141">
        <v>0</v>
      </c>
      <c r="T62" s="142">
        <f t="shared" si="6"/>
        <v>0</v>
      </c>
      <c r="U62" s="70">
        <f t="shared" si="7"/>
        <v>0</v>
      </c>
      <c r="V62" s="141">
        <f t="shared" si="8"/>
        <v>91.01</v>
      </c>
      <c r="W62" s="39"/>
    </row>
    <row r="63" ht="22" customHeight="1" spans="1:23">
      <c r="A63" s="123">
        <v>55</v>
      </c>
      <c r="B63" s="124" t="s">
        <v>82</v>
      </c>
      <c r="C63" s="125">
        <v>1</v>
      </c>
      <c r="D63" s="129">
        <v>1</v>
      </c>
      <c r="E63" s="70">
        <f t="shared" si="0"/>
        <v>1</v>
      </c>
      <c r="F63" s="70">
        <v>0</v>
      </c>
      <c r="G63" s="41">
        <v>1</v>
      </c>
      <c r="H63" s="40">
        <v>30</v>
      </c>
      <c r="I63" s="70">
        <f t="shared" si="1"/>
        <v>1</v>
      </c>
      <c r="J63" s="69">
        <f t="shared" si="2"/>
        <v>1</v>
      </c>
      <c r="K63" s="70">
        <v>30</v>
      </c>
      <c r="L63" s="70">
        <f t="shared" si="3"/>
        <v>1</v>
      </c>
      <c r="M63" s="134">
        <v>0</v>
      </c>
      <c r="N63" s="134">
        <v>0</v>
      </c>
      <c r="O63" s="133">
        <f t="shared" si="11"/>
        <v>1</v>
      </c>
      <c r="P63" s="40">
        <v>30</v>
      </c>
      <c r="Q63" s="141">
        <v>0</v>
      </c>
      <c r="R63" s="141">
        <f t="shared" si="5"/>
        <v>0.01</v>
      </c>
      <c r="S63" s="141">
        <v>0</v>
      </c>
      <c r="T63" s="142">
        <f t="shared" si="6"/>
        <v>0</v>
      </c>
      <c r="U63" s="70">
        <f t="shared" si="7"/>
        <v>0</v>
      </c>
      <c r="V63" s="141">
        <f t="shared" si="8"/>
        <v>91.01</v>
      </c>
      <c r="W63" s="39"/>
    </row>
    <row r="64" ht="22" customHeight="1" spans="1:23">
      <c r="A64" s="123">
        <v>56</v>
      </c>
      <c r="B64" s="124" t="s">
        <v>83</v>
      </c>
      <c r="C64" s="125">
        <v>1</v>
      </c>
      <c r="D64" s="129">
        <v>1</v>
      </c>
      <c r="E64" s="70">
        <f t="shared" si="0"/>
        <v>1</v>
      </c>
      <c r="F64" s="70">
        <v>0</v>
      </c>
      <c r="G64" s="41">
        <v>1</v>
      </c>
      <c r="H64" s="40">
        <v>30</v>
      </c>
      <c r="I64" s="40">
        <f t="shared" si="1"/>
        <v>1</v>
      </c>
      <c r="J64" s="69">
        <f t="shared" si="2"/>
        <v>1</v>
      </c>
      <c r="K64" s="70">
        <v>30</v>
      </c>
      <c r="L64" s="70">
        <f t="shared" si="3"/>
        <v>1</v>
      </c>
      <c r="M64" s="132">
        <v>0</v>
      </c>
      <c r="N64" s="132">
        <v>0</v>
      </c>
      <c r="O64" s="133">
        <f t="shared" si="11"/>
        <v>1</v>
      </c>
      <c r="P64" s="70">
        <v>30</v>
      </c>
      <c r="Q64" s="141">
        <v>0</v>
      </c>
      <c r="R64" s="141">
        <f t="shared" si="5"/>
        <v>0.01</v>
      </c>
      <c r="S64" s="141">
        <v>0</v>
      </c>
      <c r="T64" s="142">
        <f t="shared" si="6"/>
        <v>0</v>
      </c>
      <c r="U64" s="70">
        <f t="shared" si="7"/>
        <v>0</v>
      </c>
      <c r="V64" s="141">
        <f t="shared" si="8"/>
        <v>91.01</v>
      </c>
      <c r="W64" s="39"/>
    </row>
    <row r="65" ht="22" customHeight="1" spans="1:23">
      <c r="A65" s="123">
        <v>57</v>
      </c>
      <c r="B65" s="124" t="s">
        <v>84</v>
      </c>
      <c r="C65" s="125">
        <v>1</v>
      </c>
      <c r="D65" s="129">
        <v>1</v>
      </c>
      <c r="E65" s="70">
        <f t="shared" si="0"/>
        <v>1</v>
      </c>
      <c r="F65" s="70">
        <v>0</v>
      </c>
      <c r="G65" s="41">
        <v>1</v>
      </c>
      <c r="H65" s="40">
        <v>30</v>
      </c>
      <c r="I65" s="40">
        <f t="shared" si="1"/>
        <v>1</v>
      </c>
      <c r="J65" s="69">
        <f t="shared" si="2"/>
        <v>1</v>
      </c>
      <c r="K65" s="70">
        <v>30</v>
      </c>
      <c r="L65" s="70">
        <f t="shared" si="3"/>
        <v>0</v>
      </c>
      <c r="M65" s="132">
        <v>0</v>
      </c>
      <c r="N65" s="132">
        <v>1</v>
      </c>
      <c r="O65" s="133">
        <v>1</v>
      </c>
      <c r="P65" s="70">
        <v>30</v>
      </c>
      <c r="Q65" s="141">
        <v>0</v>
      </c>
      <c r="R65" s="141">
        <f t="shared" si="5"/>
        <v>0</v>
      </c>
      <c r="S65" s="141">
        <v>0</v>
      </c>
      <c r="T65" s="142">
        <f t="shared" si="6"/>
        <v>0</v>
      </c>
      <c r="U65" s="70">
        <f t="shared" si="7"/>
        <v>0</v>
      </c>
      <c r="V65" s="141">
        <f t="shared" si="8"/>
        <v>91</v>
      </c>
      <c r="W65" s="39"/>
    </row>
    <row r="66" ht="33" customHeight="1" spans="1:23">
      <c r="A66" s="123">
        <v>58</v>
      </c>
      <c r="B66" s="124" t="s">
        <v>85</v>
      </c>
      <c r="C66" s="46">
        <f>SUM(C9:C65)</f>
        <v>7412</v>
      </c>
      <c r="D66" s="46"/>
      <c r="E66" s="70">
        <f>SUM(E9:E65)</f>
        <v>7411</v>
      </c>
      <c r="F66" s="70"/>
      <c r="G66" s="41">
        <v>1</v>
      </c>
      <c r="H66" s="40"/>
      <c r="I66" s="70">
        <f>SUM(I9:I65)</f>
        <v>7411</v>
      </c>
      <c r="J66" s="69">
        <f t="shared" si="2"/>
        <v>0.999865083648138</v>
      </c>
      <c r="K66" s="46"/>
      <c r="L66" s="46">
        <f>SUM(L9:L65)</f>
        <v>7141</v>
      </c>
      <c r="M66" s="46">
        <f>SUM(M9:M65)</f>
        <v>18</v>
      </c>
      <c r="N66" s="46">
        <f>SUM(N9:N65)</f>
        <v>252</v>
      </c>
      <c r="O66" s="133">
        <f>L66/(I66-N66)</f>
        <v>0.997485682357871</v>
      </c>
      <c r="P66" s="46"/>
      <c r="Q66" s="141">
        <f ca="1">SUM(Q9:Q64)</f>
        <v>173.730769230769</v>
      </c>
      <c r="R66" s="150">
        <f ca="1">SUM(R9:R64)</f>
        <v>71.41</v>
      </c>
      <c r="S66" s="141">
        <f>SUM(S9:S64)</f>
        <v>23.4</v>
      </c>
      <c r="T66" s="141">
        <f ca="1">SUM(T9:T64)</f>
        <v>3.6</v>
      </c>
      <c r="U66" s="70">
        <f>SUM(U9:U64)</f>
        <v>1</v>
      </c>
      <c r="V66" s="98"/>
      <c r="W66" s="105"/>
    </row>
    <row r="67" ht="20.1" customHeight="1" spans="2:23">
      <c r="B67" s="143"/>
      <c r="C67" s="1"/>
      <c r="D67" s="1"/>
      <c r="E67" s="1"/>
      <c r="F67" s="1"/>
      <c r="G67" s="144"/>
      <c r="H67" s="145"/>
      <c r="I67" s="145"/>
      <c r="J67" s="148"/>
      <c r="K67" s="1"/>
      <c r="L67" s="1"/>
      <c r="M67" s="1"/>
      <c r="N67" s="1"/>
      <c r="O67" s="149"/>
      <c r="P67" s="1"/>
      <c r="Q67" s="151"/>
      <c r="R67" s="151"/>
      <c r="S67" s="152"/>
      <c r="T67" s="153"/>
      <c r="U67" s="1"/>
      <c r="V67" s="152"/>
      <c r="W67" s="154"/>
    </row>
    <row r="68" ht="72" customHeight="1" spans="1:23">
      <c r="A68" s="146" t="s">
        <v>86</v>
      </c>
      <c r="B68" s="146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55"/>
      <c r="T68" s="155"/>
      <c r="U68" s="146"/>
      <c r="V68" s="146"/>
      <c r="W68" s="146"/>
    </row>
    <row r="69" ht="18" customHeight="1" spans="1:23">
      <c r="A69" s="146"/>
      <c r="B69" s="146"/>
      <c r="C69" s="146"/>
      <c r="D69" s="146"/>
      <c r="E69" s="146"/>
      <c r="F69" s="146"/>
      <c r="G69" s="146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55"/>
      <c r="T69" s="155"/>
      <c r="U69" s="146"/>
      <c r="V69" s="146"/>
      <c r="W69" s="146"/>
    </row>
    <row r="70" ht="18" customHeight="1" spans="1:23">
      <c r="A70" s="146"/>
      <c r="B70" s="146"/>
      <c r="C70" s="146"/>
      <c r="D70" s="146"/>
      <c r="E70" s="146"/>
      <c r="F70" s="146"/>
      <c r="G70" s="146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55"/>
      <c r="T70" s="155"/>
      <c r="U70" s="146"/>
      <c r="V70" s="146"/>
      <c r="W70" s="146"/>
    </row>
    <row r="74" spans="6:6">
      <c r="F74" s="147"/>
    </row>
  </sheetData>
  <sortState ref="A5:W26">
    <sortCondition ref="V5:V26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A68:W70"/>
  </mergeCells>
  <pageMargins left="0.349305555555556" right="0.429166666666667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opLeftCell="A10" workbookViewId="0">
      <selection activeCell="C31" sqref="C31"/>
    </sheetView>
  </sheetViews>
  <sheetFormatPr defaultColWidth="9" defaultRowHeight="14.25"/>
  <cols>
    <col min="1" max="1" width="2.875" style="1" customWidth="1"/>
    <col min="2" max="2" width="19.125" style="2" customWidth="1"/>
    <col min="3" max="3" width="5.125" customWidth="1"/>
    <col min="4" max="4" width="4.625" customWidth="1"/>
    <col min="5" max="6" width="5.125" customWidth="1"/>
    <col min="7" max="7" width="6.625" style="3" customWidth="1"/>
    <col min="8" max="8" width="4.625" customWidth="1"/>
    <col min="9" max="9" width="5.125" customWidth="1"/>
    <col min="10" max="10" width="7.625" style="4" customWidth="1"/>
    <col min="11" max="11" width="4.625" customWidth="1"/>
    <col min="12" max="14" width="5.125" customWidth="1"/>
    <col min="15" max="15" width="6.625" style="4" customWidth="1"/>
    <col min="16" max="16" width="4.625" customWidth="1"/>
    <col min="17" max="17" width="5.625" style="5" customWidth="1"/>
    <col min="18" max="18" width="5.625" style="6" customWidth="1"/>
    <col min="19" max="19" width="5.125" style="7" customWidth="1"/>
    <col min="20" max="20" width="5.625" style="6" customWidth="1"/>
    <col min="21" max="21" width="4.875" style="8" customWidth="1"/>
    <col min="22" max="22" width="6.5" customWidth="1"/>
    <col min="23" max="23" width="4.625" customWidth="1"/>
  </cols>
  <sheetData>
    <row r="1" spans="1:2">
      <c r="A1" s="9" t="s">
        <v>87</v>
      </c>
      <c r="B1" s="10"/>
    </row>
    <row r="2" ht="20.1" customHeight="1" spans="1:23">
      <c r="A2" s="11" t="s">
        <v>88</v>
      </c>
      <c r="B2" s="12"/>
      <c r="C2" s="13"/>
      <c r="D2" s="13"/>
      <c r="E2" s="13"/>
      <c r="F2" s="13"/>
      <c r="G2" s="14"/>
      <c r="H2" s="13"/>
      <c r="I2" s="13"/>
      <c r="J2" s="54"/>
      <c r="K2" s="13"/>
      <c r="L2" s="13"/>
      <c r="M2" s="13"/>
      <c r="N2" s="13"/>
      <c r="O2" s="54"/>
      <c r="P2" s="13"/>
      <c r="Q2" s="79"/>
      <c r="R2" s="80"/>
      <c r="S2" s="81"/>
      <c r="T2" s="80"/>
      <c r="U2" s="82"/>
      <c r="V2" s="17"/>
      <c r="W2" s="13"/>
    </row>
    <row r="3" ht="14" customHeight="1" spans="1:23">
      <c r="A3" s="15"/>
      <c r="B3" s="16"/>
      <c r="C3" s="17"/>
      <c r="D3" s="17"/>
      <c r="E3" s="15"/>
      <c r="F3" s="15"/>
      <c r="G3" s="18"/>
      <c r="H3" s="15"/>
      <c r="I3" s="15"/>
      <c r="J3" s="55"/>
      <c r="K3" s="15"/>
      <c r="L3" s="15"/>
      <c r="M3" s="15"/>
      <c r="N3" s="15"/>
      <c r="O3" s="55"/>
      <c r="P3" s="15"/>
      <c r="Q3" s="83"/>
      <c r="R3" s="84"/>
      <c r="S3" s="85"/>
      <c r="T3" s="84"/>
      <c r="U3" s="86"/>
      <c r="V3" s="15"/>
      <c r="W3" s="15"/>
    </row>
    <row r="4" ht="20.1" customHeight="1" spans="1:23">
      <c r="A4" s="19" t="s">
        <v>2</v>
      </c>
      <c r="B4" s="20" t="s">
        <v>3</v>
      </c>
      <c r="C4" s="21" t="s">
        <v>4</v>
      </c>
      <c r="D4" s="22"/>
      <c r="E4" s="23" t="s">
        <v>5</v>
      </c>
      <c r="F4" s="24"/>
      <c r="G4" s="25"/>
      <c r="H4" s="26"/>
      <c r="I4" s="56" t="s">
        <v>6</v>
      </c>
      <c r="J4" s="57"/>
      <c r="K4" s="56"/>
      <c r="L4" s="56" t="s">
        <v>7</v>
      </c>
      <c r="M4" s="56"/>
      <c r="N4" s="56"/>
      <c r="O4" s="56"/>
      <c r="P4" s="30"/>
      <c r="Q4" s="87" t="s">
        <v>8</v>
      </c>
      <c r="R4" s="87"/>
      <c r="S4" s="87"/>
      <c r="T4" s="87" t="s">
        <v>9</v>
      </c>
      <c r="U4" s="28"/>
      <c r="V4" s="88" t="s">
        <v>10</v>
      </c>
      <c r="W4" s="89" t="s">
        <v>11</v>
      </c>
    </row>
    <row r="5" ht="12" customHeight="1" spans="1:23">
      <c r="A5" s="19"/>
      <c r="B5" s="27"/>
      <c r="C5" s="28"/>
      <c r="D5" s="29"/>
      <c r="E5" s="30"/>
      <c r="F5" s="31"/>
      <c r="G5" s="32"/>
      <c r="H5" s="33"/>
      <c r="I5" s="58"/>
      <c r="J5" s="59"/>
      <c r="K5" s="58"/>
      <c r="L5" s="58"/>
      <c r="M5" s="60"/>
      <c r="N5" s="60"/>
      <c r="O5" s="58"/>
      <c r="P5" s="61"/>
      <c r="Q5" s="90"/>
      <c r="R5" s="90"/>
      <c r="S5" s="90"/>
      <c r="T5" s="91"/>
      <c r="U5" s="92"/>
      <c r="V5" s="93"/>
      <c r="W5" s="35"/>
    </row>
    <row r="6" ht="26.1" customHeight="1" spans="1:23">
      <c r="A6" s="19"/>
      <c r="B6" s="34"/>
      <c r="C6" s="35" t="s">
        <v>12</v>
      </c>
      <c r="D6" s="35" t="s">
        <v>13</v>
      </c>
      <c r="E6" s="35" t="s">
        <v>14</v>
      </c>
      <c r="F6" s="35" t="s">
        <v>15</v>
      </c>
      <c r="G6" s="36" t="s">
        <v>16</v>
      </c>
      <c r="H6" s="35" t="s">
        <v>13</v>
      </c>
      <c r="I6" s="35" t="s">
        <v>17</v>
      </c>
      <c r="J6" s="62" t="s">
        <v>18</v>
      </c>
      <c r="K6" s="35" t="s">
        <v>13</v>
      </c>
      <c r="L6" s="63" t="s">
        <v>19</v>
      </c>
      <c r="M6" s="64" t="s">
        <v>20</v>
      </c>
      <c r="N6" s="65" t="s">
        <v>21</v>
      </c>
      <c r="O6" s="66" t="s">
        <v>22</v>
      </c>
      <c r="P6" s="63" t="s">
        <v>13</v>
      </c>
      <c r="Q6" s="94" t="s">
        <v>23</v>
      </c>
      <c r="R6" s="95" t="s">
        <v>24</v>
      </c>
      <c r="S6" s="95" t="s">
        <v>25</v>
      </c>
      <c r="T6" s="96" t="s">
        <v>26</v>
      </c>
      <c r="U6" s="63" t="s">
        <v>27</v>
      </c>
      <c r="V6" s="93"/>
      <c r="W6" s="35"/>
    </row>
    <row r="7" ht="26.1" customHeight="1" spans="1:23">
      <c r="A7" s="19"/>
      <c r="B7" s="34"/>
      <c r="C7" s="35"/>
      <c r="D7" s="35"/>
      <c r="E7" s="35"/>
      <c r="F7" s="35"/>
      <c r="G7" s="36"/>
      <c r="H7" s="35"/>
      <c r="I7" s="35"/>
      <c r="J7" s="62"/>
      <c r="K7" s="35"/>
      <c r="L7" s="63"/>
      <c r="M7" s="64"/>
      <c r="N7" s="67"/>
      <c r="O7" s="66"/>
      <c r="P7" s="63"/>
      <c r="Q7" s="94"/>
      <c r="R7" s="95"/>
      <c r="S7" s="95"/>
      <c r="T7" s="96"/>
      <c r="U7" s="63"/>
      <c r="V7" s="93"/>
      <c r="W7" s="35"/>
    </row>
    <row r="8" ht="26.1" customHeight="1" spans="1:23">
      <c r="A8" s="19"/>
      <c r="B8" s="34"/>
      <c r="C8" s="35"/>
      <c r="D8" s="35"/>
      <c r="E8" s="35"/>
      <c r="F8" s="35"/>
      <c r="G8" s="36"/>
      <c r="H8" s="35"/>
      <c r="I8" s="35"/>
      <c r="J8" s="62"/>
      <c r="K8" s="35"/>
      <c r="L8" s="63"/>
      <c r="M8" s="64"/>
      <c r="N8" s="68"/>
      <c r="O8" s="66"/>
      <c r="P8" s="63"/>
      <c r="Q8" s="94"/>
      <c r="R8" s="95"/>
      <c r="S8" s="95"/>
      <c r="T8" s="96"/>
      <c r="U8" s="63"/>
      <c r="V8" s="93"/>
      <c r="W8" s="35"/>
    </row>
    <row r="9" ht="20" customHeight="1" spans="1:23">
      <c r="A9" s="37">
        <v>1</v>
      </c>
      <c r="B9" s="38" t="s">
        <v>89</v>
      </c>
      <c r="C9" s="39">
        <f>VLOOKUP(B:B,'[1]县（市、区） (2)'!$B$3:$F$15,5,FALSE)</f>
        <v>1670</v>
      </c>
      <c r="D9" s="39">
        <v>10</v>
      </c>
      <c r="E9" s="40">
        <f t="shared" ref="E9:E21" si="0">C9-F9</f>
        <v>1668</v>
      </c>
      <c r="F9" s="40">
        <v>2</v>
      </c>
      <c r="G9" s="41">
        <v>1</v>
      </c>
      <c r="H9" s="40">
        <v>30</v>
      </c>
      <c r="I9" s="40">
        <f t="shared" ref="I9:I22" si="1">E9</f>
        <v>1668</v>
      </c>
      <c r="J9" s="69">
        <f t="shared" ref="J9:J22" si="2">I9/C9</f>
        <v>0.998802395209581</v>
      </c>
      <c r="K9" s="39">
        <v>30</v>
      </c>
      <c r="L9" s="40">
        <f t="shared" ref="L9:L21" si="3">I9-M9-N9</f>
        <v>1646</v>
      </c>
      <c r="M9" s="70">
        <f>VLOOKUP(B:B,'[1]县（市、区） (2)'!$B$3:$L$15,11,FALSE)</f>
        <v>0</v>
      </c>
      <c r="N9" s="70">
        <f>VLOOKUP(B:B,'[1]县（市、区） (2)'!$B$3:$P$15,15,FALSE)</f>
        <v>22</v>
      </c>
      <c r="O9" s="71">
        <f>L9/(I9-N9)</f>
        <v>1</v>
      </c>
      <c r="P9" s="72">
        <v>30</v>
      </c>
      <c r="Q9" s="97">
        <f>(C9-728)/728*5</f>
        <v>6.46978021978022</v>
      </c>
      <c r="R9" s="98">
        <f t="shared" ref="R9:R21" si="4">L9*0.01</f>
        <v>16.46</v>
      </c>
      <c r="S9" s="99">
        <v>1.5</v>
      </c>
      <c r="T9" s="100">
        <f t="shared" ref="T9:T21" si="5">M9*0.2</f>
        <v>0</v>
      </c>
      <c r="U9" s="101">
        <f t="shared" ref="U9:U22" si="6">F9</f>
        <v>2</v>
      </c>
      <c r="V9" s="102">
        <f t="shared" ref="V9:V21" si="7">D9+H9+K9+P9+Q9+R9+S9-T9-U9</f>
        <v>122.42978021978</v>
      </c>
      <c r="W9" s="103">
        <v>1</v>
      </c>
    </row>
    <row r="10" ht="20" customHeight="1" spans="1:23">
      <c r="A10" s="37">
        <v>2</v>
      </c>
      <c r="B10" s="42" t="s">
        <v>90</v>
      </c>
      <c r="C10" s="39">
        <f>VLOOKUP(B:B,'[1]县（市、区） (2)'!$B$3:$F$15,5,FALSE)</f>
        <v>1246</v>
      </c>
      <c r="D10" s="39">
        <v>10</v>
      </c>
      <c r="E10" s="40">
        <f t="shared" si="0"/>
        <v>1246</v>
      </c>
      <c r="F10" s="40">
        <v>0</v>
      </c>
      <c r="G10" s="41">
        <v>1</v>
      </c>
      <c r="H10" s="40">
        <v>30</v>
      </c>
      <c r="I10" s="40">
        <f t="shared" si="1"/>
        <v>1246</v>
      </c>
      <c r="J10" s="69">
        <f t="shared" si="2"/>
        <v>1</v>
      </c>
      <c r="K10" s="39">
        <v>30</v>
      </c>
      <c r="L10" s="40">
        <f t="shared" si="3"/>
        <v>1223</v>
      </c>
      <c r="M10" s="70">
        <f>VLOOKUP(B:B,'[1]县（市、区） (2)'!$B$3:$L$15,11,FALSE)</f>
        <v>0</v>
      </c>
      <c r="N10" s="70">
        <f>VLOOKUP(B:B,'[1]县（市、区） (2)'!$B$3:$P$15,15,FALSE)</f>
        <v>23</v>
      </c>
      <c r="O10" s="71">
        <f t="shared" ref="O10:O22" si="8">L10/(I10-N10)</f>
        <v>1</v>
      </c>
      <c r="P10" s="72">
        <v>30</v>
      </c>
      <c r="Q10" s="97">
        <f>(C10-728)/728*5</f>
        <v>3.55769230769231</v>
      </c>
      <c r="R10" s="98">
        <f t="shared" si="4"/>
        <v>12.23</v>
      </c>
      <c r="S10" s="99">
        <v>0.6</v>
      </c>
      <c r="T10" s="100">
        <f t="shared" si="5"/>
        <v>0</v>
      </c>
      <c r="U10" s="101">
        <f t="shared" si="6"/>
        <v>0</v>
      </c>
      <c r="V10" s="102">
        <f t="shared" si="7"/>
        <v>116.387692307692</v>
      </c>
      <c r="W10" s="103">
        <v>2</v>
      </c>
    </row>
    <row r="11" ht="20" customHeight="1" spans="1:23">
      <c r="A11" s="37">
        <v>3</v>
      </c>
      <c r="B11" s="43" t="s">
        <v>91</v>
      </c>
      <c r="C11" s="39">
        <f>VLOOKUP(B:B,'[1]县（市、区） (2)'!$B$3:$F$15,5,FALSE)</f>
        <v>1206</v>
      </c>
      <c r="D11" s="39">
        <v>10</v>
      </c>
      <c r="E11" s="40">
        <f t="shared" si="0"/>
        <v>1206</v>
      </c>
      <c r="F11" s="40">
        <v>0</v>
      </c>
      <c r="G11" s="41">
        <v>1</v>
      </c>
      <c r="H11" s="40">
        <v>30</v>
      </c>
      <c r="I11" s="40">
        <f t="shared" si="1"/>
        <v>1206</v>
      </c>
      <c r="J11" s="69">
        <f t="shared" si="2"/>
        <v>1</v>
      </c>
      <c r="K11" s="39">
        <v>30</v>
      </c>
      <c r="L11" s="40">
        <f t="shared" si="3"/>
        <v>1171</v>
      </c>
      <c r="M11" s="70">
        <f>VLOOKUP(B:B,'[1]县（市、区） (2)'!$B$3:$L$15,11,FALSE)</f>
        <v>0</v>
      </c>
      <c r="N11" s="70">
        <f>VLOOKUP(B:B,'[1]县（市、区） (2)'!$B$3:$P$15,15,FALSE)</f>
        <v>35</v>
      </c>
      <c r="O11" s="71">
        <f t="shared" si="8"/>
        <v>1</v>
      </c>
      <c r="P11" s="72">
        <v>30</v>
      </c>
      <c r="Q11" s="97">
        <f>(C11-728)/728*5</f>
        <v>3.28296703296703</v>
      </c>
      <c r="R11" s="98">
        <f t="shared" si="4"/>
        <v>11.71</v>
      </c>
      <c r="S11" s="99">
        <v>0.9</v>
      </c>
      <c r="T11" s="100">
        <f t="shared" si="5"/>
        <v>0</v>
      </c>
      <c r="U11" s="101">
        <f t="shared" si="6"/>
        <v>0</v>
      </c>
      <c r="V11" s="102">
        <f t="shared" si="7"/>
        <v>115.892967032967</v>
      </c>
      <c r="W11" s="103">
        <v>3</v>
      </c>
    </row>
    <row r="12" ht="20" customHeight="1" spans="1:23">
      <c r="A12" s="37">
        <v>4</v>
      </c>
      <c r="B12" s="42" t="s">
        <v>92</v>
      </c>
      <c r="C12" s="39">
        <f>VLOOKUP(B:B,'[1]县（市、区） (2)'!$B$3:$F$15,5,FALSE)</f>
        <v>1245</v>
      </c>
      <c r="D12" s="39">
        <v>10</v>
      </c>
      <c r="E12" s="40">
        <f t="shared" si="0"/>
        <v>1244</v>
      </c>
      <c r="F12" s="40">
        <v>1</v>
      </c>
      <c r="G12" s="41">
        <v>1</v>
      </c>
      <c r="H12" s="40">
        <v>30</v>
      </c>
      <c r="I12" s="40">
        <f t="shared" si="1"/>
        <v>1244</v>
      </c>
      <c r="J12" s="69">
        <f t="shared" si="2"/>
        <v>0.999196787148594</v>
      </c>
      <c r="K12" s="39">
        <v>30</v>
      </c>
      <c r="L12" s="40">
        <f t="shared" si="3"/>
        <v>1182</v>
      </c>
      <c r="M12" s="70">
        <f>VLOOKUP(B:B,'[1]县（市、区） (2)'!$B$3:$L$15,11,FALSE)</f>
        <v>4</v>
      </c>
      <c r="N12" s="70">
        <f>VLOOKUP(B:B,'[1]县（市、区） (2)'!$B$3:$P$15,15,FALSE)</f>
        <v>58</v>
      </c>
      <c r="O12" s="71">
        <f t="shared" si="8"/>
        <v>0.996627318718381</v>
      </c>
      <c r="P12" s="72">
        <v>29</v>
      </c>
      <c r="Q12" s="97">
        <f>(C12-728)/728*5</f>
        <v>3.55082417582418</v>
      </c>
      <c r="R12" s="98">
        <f t="shared" si="4"/>
        <v>11.82</v>
      </c>
      <c r="S12" s="99">
        <v>0</v>
      </c>
      <c r="T12" s="100">
        <f t="shared" si="5"/>
        <v>0.8</v>
      </c>
      <c r="U12" s="101">
        <f t="shared" si="6"/>
        <v>1</v>
      </c>
      <c r="V12" s="102">
        <f t="shared" si="7"/>
        <v>112.570824175824</v>
      </c>
      <c r="W12" s="103">
        <v>4</v>
      </c>
    </row>
    <row r="13" ht="20" customHeight="1" spans="1:23">
      <c r="A13" s="37">
        <v>5</v>
      </c>
      <c r="B13" s="38" t="s">
        <v>93</v>
      </c>
      <c r="C13" s="39">
        <f>VLOOKUP(B:B,'[1]县（市、区） (2)'!$B$3:$F$15,5,FALSE)</f>
        <v>658</v>
      </c>
      <c r="D13" s="40">
        <v>9.5</v>
      </c>
      <c r="E13" s="40">
        <f t="shared" si="0"/>
        <v>658</v>
      </c>
      <c r="F13" s="40">
        <v>0</v>
      </c>
      <c r="G13" s="41">
        <v>1</v>
      </c>
      <c r="H13" s="40">
        <v>30</v>
      </c>
      <c r="I13" s="40">
        <f t="shared" si="1"/>
        <v>658</v>
      </c>
      <c r="J13" s="69">
        <f t="shared" si="2"/>
        <v>1</v>
      </c>
      <c r="K13" s="40">
        <v>30</v>
      </c>
      <c r="L13" s="40">
        <f t="shared" si="3"/>
        <v>628</v>
      </c>
      <c r="M13" s="70">
        <f>VLOOKUP(B:B,'[1]县（市、区） (2)'!$B$3:$L$15,11,FALSE)</f>
        <v>3</v>
      </c>
      <c r="N13" s="70">
        <f>VLOOKUP(B:B,'[1]县（市、区） (2)'!$B$3:$P$15,15,FALSE)</f>
        <v>27</v>
      </c>
      <c r="O13" s="71">
        <f t="shared" si="8"/>
        <v>0.995245641838352</v>
      </c>
      <c r="P13" s="73">
        <v>30</v>
      </c>
      <c r="Q13" s="97">
        <v>0</v>
      </c>
      <c r="R13" s="98">
        <f t="shared" si="4"/>
        <v>6.28</v>
      </c>
      <c r="S13" s="99">
        <v>0.3</v>
      </c>
      <c r="T13" s="100">
        <f t="shared" si="5"/>
        <v>0.6</v>
      </c>
      <c r="U13" s="101">
        <f t="shared" si="6"/>
        <v>0</v>
      </c>
      <c r="V13" s="102">
        <f t="shared" si="7"/>
        <v>105.48</v>
      </c>
      <c r="W13" s="103">
        <v>5</v>
      </c>
    </row>
    <row r="14" ht="20" customHeight="1" spans="1:23">
      <c r="A14" s="37">
        <v>6</v>
      </c>
      <c r="B14" s="38" t="s">
        <v>94</v>
      </c>
      <c r="C14" s="39">
        <f>VLOOKUP(B:B,'[1]县（市、区） (2)'!$B$3:$F$15,5,FALSE)</f>
        <v>587</v>
      </c>
      <c r="D14" s="40">
        <v>8.5</v>
      </c>
      <c r="E14" s="40">
        <f t="shared" si="0"/>
        <v>587</v>
      </c>
      <c r="F14" s="40">
        <v>0</v>
      </c>
      <c r="G14" s="41">
        <v>1</v>
      </c>
      <c r="H14" s="40">
        <v>30</v>
      </c>
      <c r="I14" s="40">
        <f t="shared" si="1"/>
        <v>587</v>
      </c>
      <c r="J14" s="69">
        <f t="shared" si="2"/>
        <v>1</v>
      </c>
      <c r="K14" s="39">
        <v>30</v>
      </c>
      <c r="L14" s="40">
        <f t="shared" si="3"/>
        <v>575</v>
      </c>
      <c r="M14" s="70">
        <f>VLOOKUP(B:B,'[1]县（市、区） (2)'!$B$3:$L$15,11,FALSE)</f>
        <v>1</v>
      </c>
      <c r="N14" s="70">
        <f>VLOOKUP(B:B,'[1]县（市、区） (2)'!$B$3:$P$15,15,FALSE)</f>
        <v>11</v>
      </c>
      <c r="O14" s="71">
        <f t="shared" si="8"/>
        <v>0.998263888888889</v>
      </c>
      <c r="P14" s="73">
        <v>30</v>
      </c>
      <c r="Q14" s="97">
        <v>0</v>
      </c>
      <c r="R14" s="98">
        <f t="shared" si="4"/>
        <v>5.75</v>
      </c>
      <c r="S14" s="99">
        <v>0.9</v>
      </c>
      <c r="T14" s="100">
        <f t="shared" si="5"/>
        <v>0.2</v>
      </c>
      <c r="U14" s="101">
        <f t="shared" si="6"/>
        <v>0</v>
      </c>
      <c r="V14" s="102">
        <f t="shared" si="7"/>
        <v>104.95</v>
      </c>
      <c r="W14" s="103">
        <v>6</v>
      </c>
    </row>
    <row r="15" ht="20" customHeight="1" spans="1:23">
      <c r="A15" s="37">
        <v>7</v>
      </c>
      <c r="B15" s="42" t="s">
        <v>95</v>
      </c>
      <c r="C15" s="39">
        <f>VLOOKUP(B:B,'[1]县（市、区） (2)'!$B$3:$F$15,5,FALSE)</f>
        <v>597</v>
      </c>
      <c r="D15" s="39">
        <v>8.5</v>
      </c>
      <c r="E15" s="40">
        <f t="shared" si="0"/>
        <v>595</v>
      </c>
      <c r="F15" s="40">
        <v>2</v>
      </c>
      <c r="G15" s="41">
        <v>1</v>
      </c>
      <c r="H15" s="40">
        <v>30</v>
      </c>
      <c r="I15" s="40">
        <f t="shared" si="1"/>
        <v>595</v>
      </c>
      <c r="J15" s="69">
        <f t="shared" si="2"/>
        <v>0.996649916247906</v>
      </c>
      <c r="K15" s="39">
        <v>30</v>
      </c>
      <c r="L15" s="40">
        <f t="shared" si="3"/>
        <v>583</v>
      </c>
      <c r="M15" s="70">
        <f>VLOOKUP(B:B,'[1]县（市、区） (2)'!$B$3:$L$15,11,FALSE)</f>
        <v>0</v>
      </c>
      <c r="N15" s="70">
        <f>VLOOKUP(B:B,'[1]县（市、区） (2)'!$B$3:$P$15,15,FALSE)</f>
        <v>12</v>
      </c>
      <c r="O15" s="71">
        <f t="shared" si="8"/>
        <v>1</v>
      </c>
      <c r="P15" s="72">
        <v>30</v>
      </c>
      <c r="Q15" s="97">
        <v>0</v>
      </c>
      <c r="R15" s="98">
        <f t="shared" si="4"/>
        <v>5.83</v>
      </c>
      <c r="S15" s="99">
        <v>0.6</v>
      </c>
      <c r="T15" s="100">
        <f t="shared" si="5"/>
        <v>0</v>
      </c>
      <c r="U15" s="101">
        <f t="shared" si="6"/>
        <v>2</v>
      </c>
      <c r="V15" s="102">
        <f t="shared" si="7"/>
        <v>102.93</v>
      </c>
      <c r="W15" s="103">
        <v>7</v>
      </c>
    </row>
    <row r="16" ht="20" customHeight="1" spans="1:23">
      <c r="A16" s="37">
        <v>8</v>
      </c>
      <c r="B16" s="43" t="s">
        <v>96</v>
      </c>
      <c r="C16" s="39">
        <f>VLOOKUP(B:B,'[1]县（市、区） (2)'!$B$3:$F$15,5,FALSE)</f>
        <v>422</v>
      </c>
      <c r="D16" s="40">
        <v>6</v>
      </c>
      <c r="E16" s="40">
        <f t="shared" si="0"/>
        <v>422</v>
      </c>
      <c r="F16" s="40">
        <v>0</v>
      </c>
      <c r="G16" s="41">
        <v>1</v>
      </c>
      <c r="H16" s="40">
        <v>30</v>
      </c>
      <c r="I16" s="40">
        <f t="shared" si="1"/>
        <v>422</v>
      </c>
      <c r="J16" s="69">
        <f t="shared" si="2"/>
        <v>1</v>
      </c>
      <c r="K16" s="39">
        <v>30</v>
      </c>
      <c r="L16" s="40">
        <f t="shared" si="3"/>
        <v>410</v>
      </c>
      <c r="M16" s="70">
        <v>1</v>
      </c>
      <c r="N16" s="70">
        <f>VLOOKUP(B:B,'[1]县（市、区） (2)'!$B$3:$P$15,15,FALSE)</f>
        <v>11</v>
      </c>
      <c r="O16" s="71">
        <f t="shared" si="8"/>
        <v>0.997566909975669</v>
      </c>
      <c r="P16" s="73">
        <v>30</v>
      </c>
      <c r="Q16" s="97">
        <v>0</v>
      </c>
      <c r="R16" s="98">
        <f t="shared" si="4"/>
        <v>4.1</v>
      </c>
      <c r="S16" s="99">
        <v>0.9</v>
      </c>
      <c r="T16" s="100">
        <f t="shared" si="5"/>
        <v>0.2</v>
      </c>
      <c r="U16" s="101">
        <f t="shared" si="6"/>
        <v>0</v>
      </c>
      <c r="V16" s="102">
        <f t="shared" si="7"/>
        <v>100.8</v>
      </c>
      <c r="W16" s="103">
        <v>8</v>
      </c>
    </row>
    <row r="17" ht="20" customHeight="1" spans="1:23">
      <c r="A17" s="37">
        <v>9</v>
      </c>
      <c r="B17" s="43" t="s">
        <v>97</v>
      </c>
      <c r="C17" s="39">
        <f>VLOOKUP(B:B,'[1]县（市、区） (2)'!$B$3:$F$15,5,FALSE)</f>
        <v>387</v>
      </c>
      <c r="D17" s="39">
        <v>5.5</v>
      </c>
      <c r="E17" s="40">
        <f t="shared" si="0"/>
        <v>387</v>
      </c>
      <c r="F17" s="40">
        <v>0</v>
      </c>
      <c r="G17" s="41">
        <v>1</v>
      </c>
      <c r="H17" s="40">
        <v>30</v>
      </c>
      <c r="I17" s="40">
        <f t="shared" si="1"/>
        <v>387</v>
      </c>
      <c r="J17" s="69">
        <f t="shared" si="2"/>
        <v>1</v>
      </c>
      <c r="K17" s="39">
        <v>30</v>
      </c>
      <c r="L17" s="40">
        <f t="shared" si="3"/>
        <v>372</v>
      </c>
      <c r="M17" s="70">
        <f>VLOOKUP(B:B,'[1]县（市、区） (2)'!$B$3:$L$15,11,FALSE)</f>
        <v>0</v>
      </c>
      <c r="N17" s="70">
        <f>VLOOKUP(B:B,'[1]县（市、区） (2)'!$B$3:$P$15,15,FALSE)</f>
        <v>15</v>
      </c>
      <c r="O17" s="71">
        <f t="shared" si="8"/>
        <v>1</v>
      </c>
      <c r="P17" s="72">
        <v>30</v>
      </c>
      <c r="Q17" s="97">
        <v>0</v>
      </c>
      <c r="R17" s="98">
        <f t="shared" si="4"/>
        <v>3.72</v>
      </c>
      <c r="S17" s="99">
        <v>0.3</v>
      </c>
      <c r="T17" s="100">
        <f t="shared" si="5"/>
        <v>0</v>
      </c>
      <c r="U17" s="101">
        <f t="shared" si="6"/>
        <v>0</v>
      </c>
      <c r="V17" s="102">
        <f t="shared" si="7"/>
        <v>99.52</v>
      </c>
      <c r="W17" s="103">
        <v>9</v>
      </c>
    </row>
    <row r="18" ht="20" customHeight="1" spans="1:23">
      <c r="A18" s="37">
        <v>10</v>
      </c>
      <c r="B18" s="43" t="s">
        <v>98</v>
      </c>
      <c r="C18" s="39">
        <f>VLOOKUP(B:B,'[1]县（市、区） (2)'!$B$3:$F$15,5,FALSE)</f>
        <v>1370</v>
      </c>
      <c r="D18" s="39">
        <v>10</v>
      </c>
      <c r="E18" s="40">
        <f t="shared" si="0"/>
        <v>1286</v>
      </c>
      <c r="F18" s="40">
        <v>84</v>
      </c>
      <c r="G18" s="41">
        <v>1</v>
      </c>
      <c r="H18" s="40">
        <v>30</v>
      </c>
      <c r="I18" s="40">
        <f t="shared" si="1"/>
        <v>1286</v>
      </c>
      <c r="J18" s="69">
        <f t="shared" si="2"/>
        <v>0.938686131386861</v>
      </c>
      <c r="K18" s="39">
        <v>27</v>
      </c>
      <c r="L18" s="40">
        <f t="shared" si="3"/>
        <v>1265</v>
      </c>
      <c r="M18" s="70">
        <f>VLOOKUP(B:B,'[1]县（市、区） (2)'!$B$3:$L$15,11,FALSE)</f>
        <v>1</v>
      </c>
      <c r="N18" s="70">
        <f>VLOOKUP(B:B,'[1]县（市、区） (2)'!$B$3:$P$15,15,FALSE)</f>
        <v>20</v>
      </c>
      <c r="O18" s="71">
        <f t="shared" si="8"/>
        <v>0.999210110584518</v>
      </c>
      <c r="P18" s="72">
        <v>30</v>
      </c>
      <c r="Q18" s="97">
        <f>(C18-728)/728*5</f>
        <v>4.40934065934066</v>
      </c>
      <c r="R18" s="98">
        <f t="shared" si="4"/>
        <v>12.65</v>
      </c>
      <c r="S18" s="99">
        <v>0.6</v>
      </c>
      <c r="T18" s="100">
        <f t="shared" si="5"/>
        <v>0.2</v>
      </c>
      <c r="U18" s="101">
        <f t="shared" si="6"/>
        <v>84</v>
      </c>
      <c r="V18" s="102">
        <f t="shared" si="7"/>
        <v>30.4593406593407</v>
      </c>
      <c r="W18" s="103">
        <v>10</v>
      </c>
    </row>
    <row r="19" ht="20" customHeight="1" spans="1:23">
      <c r="A19" s="37">
        <v>11</v>
      </c>
      <c r="B19" s="44" t="s">
        <v>99</v>
      </c>
      <c r="C19" s="39">
        <f>VLOOKUP(B:B,'[1]县（市、区） (2)'!$B$3:$F$15,5,FALSE)</f>
        <v>54</v>
      </c>
      <c r="D19" s="40">
        <v>1</v>
      </c>
      <c r="E19" s="40">
        <f t="shared" si="0"/>
        <v>54</v>
      </c>
      <c r="F19" s="40">
        <v>0</v>
      </c>
      <c r="G19" s="41">
        <v>1</v>
      </c>
      <c r="H19" s="40">
        <v>30</v>
      </c>
      <c r="I19" s="40">
        <f t="shared" si="1"/>
        <v>54</v>
      </c>
      <c r="J19" s="69">
        <f t="shared" si="2"/>
        <v>1</v>
      </c>
      <c r="K19" s="40">
        <v>30</v>
      </c>
      <c r="L19" s="40">
        <f t="shared" si="3"/>
        <v>50</v>
      </c>
      <c r="M19" s="70">
        <f>VLOOKUP(B:B,'[1]县（市、区） (2)'!$B$3:$L$15,11,FALSE)</f>
        <v>0</v>
      </c>
      <c r="N19" s="70">
        <f>VLOOKUP(B:B,'[1]县（市、区） (2)'!$B$3:$P$15,15,FALSE)</f>
        <v>4</v>
      </c>
      <c r="O19" s="71">
        <f t="shared" si="8"/>
        <v>1</v>
      </c>
      <c r="P19" s="73">
        <v>30</v>
      </c>
      <c r="Q19" s="97">
        <v>0</v>
      </c>
      <c r="R19" s="98">
        <f t="shared" si="4"/>
        <v>0.5</v>
      </c>
      <c r="S19" s="99">
        <v>0.3</v>
      </c>
      <c r="T19" s="100">
        <f t="shared" si="5"/>
        <v>0</v>
      </c>
      <c r="U19" s="101">
        <f t="shared" si="6"/>
        <v>0</v>
      </c>
      <c r="V19" s="102">
        <f t="shared" si="7"/>
        <v>91.8</v>
      </c>
      <c r="W19" s="103"/>
    </row>
    <row r="20" ht="20" customHeight="1" spans="1:23">
      <c r="A20" s="37">
        <v>12</v>
      </c>
      <c r="B20" s="43" t="s">
        <v>100</v>
      </c>
      <c r="C20" s="39">
        <f>VLOOKUP(B:B,'[1]县（市、区） (2)'!$B$3:$F$15,5,FALSE)</f>
        <v>21</v>
      </c>
      <c r="D20" s="40">
        <v>1</v>
      </c>
      <c r="E20" s="40">
        <f t="shared" si="0"/>
        <v>21</v>
      </c>
      <c r="F20" s="40">
        <v>0</v>
      </c>
      <c r="G20" s="41">
        <v>1</v>
      </c>
      <c r="H20" s="45">
        <v>30</v>
      </c>
      <c r="I20" s="40">
        <f t="shared" si="1"/>
        <v>21</v>
      </c>
      <c r="J20" s="69">
        <f t="shared" si="2"/>
        <v>1</v>
      </c>
      <c r="K20" s="45">
        <v>30</v>
      </c>
      <c r="L20" s="40">
        <f t="shared" si="3"/>
        <v>20</v>
      </c>
      <c r="M20" s="70">
        <f>VLOOKUP(B:B,'[1]县（市、区） (2)'!$B$3:$L$15,11,FALSE)</f>
        <v>0</v>
      </c>
      <c r="N20" s="70">
        <f>VLOOKUP(B:B,'[1]县（市、区） (2)'!$B$3:$P$15,15,FALSE)</f>
        <v>1</v>
      </c>
      <c r="O20" s="71">
        <f t="shared" si="8"/>
        <v>1</v>
      </c>
      <c r="P20" s="74">
        <v>30</v>
      </c>
      <c r="Q20" s="97">
        <v>0</v>
      </c>
      <c r="R20" s="98">
        <f t="shared" si="4"/>
        <v>0.2</v>
      </c>
      <c r="S20" s="99">
        <v>0</v>
      </c>
      <c r="T20" s="100">
        <f t="shared" si="5"/>
        <v>0</v>
      </c>
      <c r="U20" s="101">
        <f t="shared" si="6"/>
        <v>0</v>
      </c>
      <c r="V20" s="102">
        <f t="shared" si="7"/>
        <v>91.2</v>
      </c>
      <c r="W20" s="103"/>
    </row>
    <row r="21" ht="20" customHeight="1" spans="1:23">
      <c r="A21" s="37">
        <v>13</v>
      </c>
      <c r="B21" s="43" t="s">
        <v>101</v>
      </c>
      <c r="C21" s="39">
        <f>VLOOKUP(B:B,'[1]县（市、区） (2)'!$B$3:$F$15,5,FALSE)</f>
        <v>6</v>
      </c>
      <c r="D21" s="39">
        <v>1</v>
      </c>
      <c r="E21" s="40">
        <f t="shared" si="0"/>
        <v>6</v>
      </c>
      <c r="F21" s="40">
        <v>0</v>
      </c>
      <c r="G21" s="41">
        <v>1</v>
      </c>
      <c r="H21" s="45">
        <v>30</v>
      </c>
      <c r="I21" s="40">
        <f t="shared" si="1"/>
        <v>6</v>
      </c>
      <c r="J21" s="69">
        <f t="shared" si="2"/>
        <v>1</v>
      </c>
      <c r="K21" s="75">
        <v>30</v>
      </c>
      <c r="L21" s="40">
        <f t="shared" si="3"/>
        <v>6</v>
      </c>
      <c r="M21" s="70">
        <f>VLOOKUP(B:B,'[1]县（市、区） (2)'!$B$3:$L$15,11,FALSE)</f>
        <v>0</v>
      </c>
      <c r="N21" s="70">
        <f>VLOOKUP(B:B,'[1]县（市、区） (2)'!$B$3:$P$15,15,FALSE)</f>
        <v>0</v>
      </c>
      <c r="O21" s="71">
        <f t="shared" si="8"/>
        <v>1</v>
      </c>
      <c r="P21" s="76">
        <v>30</v>
      </c>
      <c r="Q21" s="97">
        <v>0</v>
      </c>
      <c r="R21" s="98">
        <f t="shared" si="4"/>
        <v>0.06</v>
      </c>
      <c r="S21" s="99">
        <v>0</v>
      </c>
      <c r="T21" s="100">
        <f t="shared" si="5"/>
        <v>0</v>
      </c>
      <c r="U21" s="101">
        <f t="shared" si="6"/>
        <v>0</v>
      </c>
      <c r="V21" s="102">
        <f t="shared" si="7"/>
        <v>91.06</v>
      </c>
      <c r="W21" s="103"/>
    </row>
    <row r="22" ht="20" customHeight="1" spans="1:23">
      <c r="A22" s="46"/>
      <c r="B22" s="47" t="s">
        <v>85</v>
      </c>
      <c r="C22" s="46">
        <f>SUM(C9:C21)</f>
        <v>9469</v>
      </c>
      <c r="D22" s="46"/>
      <c r="E22" s="46">
        <f>SUM(E9:E21)</f>
        <v>9380</v>
      </c>
      <c r="F22" s="46">
        <f>SUM(F9:F21)</f>
        <v>89</v>
      </c>
      <c r="G22" s="41">
        <v>1</v>
      </c>
      <c r="H22" s="48"/>
      <c r="I22" s="40">
        <f t="shared" si="1"/>
        <v>9380</v>
      </c>
      <c r="J22" s="69">
        <f t="shared" si="2"/>
        <v>0.990600908226846</v>
      </c>
      <c r="K22" s="48"/>
      <c r="L22" s="40">
        <f>SUM(L9:L21)</f>
        <v>9131</v>
      </c>
      <c r="M22" s="40">
        <f>SUM(M9:M21)</f>
        <v>10</v>
      </c>
      <c r="N22" s="40">
        <f>SUM(N9:N21)</f>
        <v>239</v>
      </c>
      <c r="O22" s="71">
        <f t="shared" si="8"/>
        <v>0.998906027786894</v>
      </c>
      <c r="P22" s="48"/>
      <c r="Q22" s="97">
        <f ca="1" t="shared" ref="Q22:T22" si="9">SUM(Q9:Q21)</f>
        <v>21.2706043956044</v>
      </c>
      <c r="R22" s="97">
        <f ca="1" t="shared" si="9"/>
        <v>91.31</v>
      </c>
      <c r="S22" s="104">
        <f ca="1" t="shared" si="9"/>
        <v>6.9</v>
      </c>
      <c r="T22" s="97">
        <f ca="1" t="shared" si="9"/>
        <v>2</v>
      </c>
      <c r="U22" s="101">
        <f t="shared" si="6"/>
        <v>89</v>
      </c>
      <c r="V22" s="98"/>
      <c r="W22" s="105"/>
    </row>
    <row r="23" ht="13" customHeight="1" spans="2:22">
      <c r="B23" s="49"/>
      <c r="C23" s="50"/>
      <c r="D23" s="50"/>
      <c r="E23" s="50"/>
      <c r="F23" s="50"/>
      <c r="G23" s="51"/>
      <c r="H23" s="50"/>
      <c r="I23" s="50"/>
      <c r="J23" s="77"/>
      <c r="K23" s="50"/>
      <c r="L23" s="50"/>
      <c r="M23" s="50"/>
      <c r="N23" s="50"/>
      <c r="O23" s="77"/>
      <c r="P23" s="50"/>
      <c r="Q23" s="106"/>
      <c r="R23" s="106"/>
      <c r="S23" s="107"/>
      <c r="T23" s="106"/>
      <c r="U23" s="108"/>
      <c r="V23" s="106"/>
    </row>
    <row r="24" ht="20.1" customHeight="1" spans="2:23">
      <c r="B24" s="52" t="s">
        <v>102</v>
      </c>
      <c r="C24" s="52"/>
      <c r="D24" s="52"/>
      <c r="E24" s="52"/>
      <c r="F24" s="52"/>
      <c r="G24" s="53"/>
      <c r="H24" s="52"/>
      <c r="I24" s="52"/>
      <c r="J24" s="78"/>
      <c r="K24" s="52"/>
      <c r="L24" s="52"/>
      <c r="M24" s="52"/>
      <c r="N24" s="52"/>
      <c r="O24" s="78"/>
      <c r="P24" s="52"/>
      <c r="Q24" s="109"/>
      <c r="R24" s="110"/>
      <c r="S24" s="110"/>
      <c r="T24" s="110"/>
      <c r="U24" s="52"/>
      <c r="V24" s="52"/>
      <c r="W24" s="111"/>
    </row>
    <row r="25" ht="20.1" customHeight="1" spans="2:23">
      <c r="B25" s="52"/>
      <c r="C25" s="52"/>
      <c r="D25" s="52"/>
      <c r="E25" s="52"/>
      <c r="F25" s="52"/>
      <c r="G25" s="53"/>
      <c r="H25" s="52"/>
      <c r="I25" s="52"/>
      <c r="J25" s="78"/>
      <c r="K25" s="52"/>
      <c r="L25" s="52"/>
      <c r="M25" s="52"/>
      <c r="N25" s="52"/>
      <c r="O25" s="78"/>
      <c r="P25" s="52"/>
      <c r="Q25" s="109"/>
      <c r="R25" s="110"/>
      <c r="S25" s="110"/>
      <c r="T25" s="110"/>
      <c r="U25" s="52"/>
      <c r="V25" s="52"/>
      <c r="W25" s="111"/>
    </row>
    <row r="26" ht="20.1" customHeight="1" spans="2:23">
      <c r="B26" s="52"/>
      <c r="C26" s="52"/>
      <c r="D26" s="52"/>
      <c r="E26" s="52"/>
      <c r="F26" s="52"/>
      <c r="G26" s="53"/>
      <c r="H26" s="52"/>
      <c r="I26" s="52"/>
      <c r="J26" s="78"/>
      <c r="K26" s="52"/>
      <c r="L26" s="52"/>
      <c r="M26" s="52"/>
      <c r="N26" s="52"/>
      <c r="O26" s="78"/>
      <c r="P26" s="52"/>
      <c r="Q26" s="109"/>
      <c r="R26" s="110"/>
      <c r="S26" s="110"/>
      <c r="T26" s="110"/>
      <c r="U26" s="52"/>
      <c r="V26" s="52"/>
      <c r="W26" s="111"/>
    </row>
    <row r="27" ht="20.1" hidden="1" customHeight="1" spans="2:23">
      <c r="B27" s="52"/>
      <c r="C27" s="52"/>
      <c r="D27" s="52"/>
      <c r="E27" s="52"/>
      <c r="F27" s="52"/>
      <c r="G27" s="53"/>
      <c r="H27" s="52"/>
      <c r="I27" s="52"/>
      <c r="J27" s="78"/>
      <c r="K27" s="52"/>
      <c r="L27" s="52"/>
      <c r="M27" s="52"/>
      <c r="N27" s="52"/>
      <c r="O27" s="78"/>
      <c r="P27" s="52"/>
      <c r="Q27" s="109"/>
      <c r="R27" s="110"/>
      <c r="S27" s="110"/>
      <c r="T27" s="110"/>
      <c r="U27" s="52"/>
      <c r="V27" s="52"/>
      <c r="W27" s="111"/>
    </row>
    <row r="28" spans="2:23">
      <c r="B28" s="52"/>
      <c r="C28" s="52"/>
      <c r="D28" s="52"/>
      <c r="E28" s="52"/>
      <c r="F28" s="52"/>
      <c r="G28" s="53"/>
      <c r="H28" s="52"/>
      <c r="I28" s="52"/>
      <c r="J28" s="78"/>
      <c r="K28" s="52"/>
      <c r="L28" s="52"/>
      <c r="M28" s="52"/>
      <c r="N28" s="52"/>
      <c r="O28" s="78"/>
      <c r="P28" s="52"/>
      <c r="Q28" s="109"/>
      <c r="R28" s="110"/>
      <c r="S28" s="110"/>
      <c r="T28" s="110"/>
      <c r="U28" s="52"/>
      <c r="V28" s="52"/>
      <c r="W28" s="111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4:W28"/>
  </mergeCells>
  <pageMargins left="0.0388888888888889" right="0.0388888888888889" top="0.349305555555556" bottom="0.2" header="0.588888888888889" footer="0.238888888888889"/>
  <pageSetup paperSize="9" firstPageNumber="7" orientation="landscape" useFirstPageNumber="1" horizontalDpi="600" verticalDpi="300"/>
  <headerFooter alignWithMargins="0" scaleWithDoc="0">
    <oddFooter>&amp;C&amp;"宋体"&amp;12- 8 -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市直属部门 </vt:lpstr>
      <vt:lpstr>县（市、区）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Tan小羽</cp:lastModifiedBy>
  <dcterms:created xsi:type="dcterms:W3CDTF">2018-10-10T04:03:00Z</dcterms:created>
  <dcterms:modified xsi:type="dcterms:W3CDTF">2019-01-16T09:27:05Z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